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\\trlg-svpf001\redirect\t.takashima\デスクトップ\作業フォルダ\新しいフォルダー (2)\"/>
    </mc:Choice>
  </mc:AlternateContent>
  <xr:revisionPtr revIDLastSave="0" documentId="8_{A30F06C0-DB4F-4E7B-A3BE-247304E4E705}" xr6:coauthVersionLast="47" xr6:coauthVersionMax="47" xr10:uidLastSave="{00000000-0000-0000-0000-000000000000}"/>
  <bookViews>
    <workbookView xWindow="-120" yWindow="-120" windowWidth="29040" windowHeight="15720" xr2:uid="{16F4B2FE-FE9F-4419-BA9C-2E661180FDDD}"/>
  </bookViews>
  <sheets>
    <sheet name="審査票マスタ" sheetId="1" r:id="rId1"/>
    <sheet name="記載例" sheetId="32" r:id="rId2"/>
    <sheet name="データベース用（削除しないでください。）" sheetId="31" r:id="rId3"/>
  </sheets>
  <definedNames>
    <definedName name="_xlnm.Print_Area" localSheetId="0">審査票マスタ!$A$1:$AD$61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43" i="32" l="1"/>
  <c r="BO43" i="32" s="1"/>
  <c r="BP43" i="32" s="1"/>
  <c r="CA43" i="32"/>
  <c r="BY43" i="32"/>
  <c r="BT43" i="32"/>
  <c r="BS43" i="32"/>
  <c r="BU43" i="32" s="1"/>
  <c r="BV43" i="32" s="1"/>
  <c r="BL43" i="32"/>
  <c r="AT43" i="32" s="1"/>
  <c r="BJ43" i="32"/>
  <c r="BZ43" i="32" s="1"/>
  <c r="AH43" i="32"/>
  <c r="M43" i="32"/>
  <c r="L43" i="32"/>
  <c r="K43" i="32"/>
  <c r="BY41" i="32"/>
  <c r="BU41" i="32"/>
  <c r="BT41" i="32"/>
  <c r="BS41" i="32"/>
  <c r="BM41" i="32"/>
  <c r="BL41" i="32"/>
  <c r="BJ41" i="32"/>
  <c r="CE41" i="32" s="1"/>
  <c r="BO41" i="32" s="1"/>
  <c r="AH41" i="32"/>
  <c r="M41" i="32"/>
  <c r="L41" i="32"/>
  <c r="K41" i="32"/>
  <c r="CE39" i="32"/>
  <c r="BO39" i="32" s="1"/>
  <c r="BP39" i="32" s="1"/>
  <c r="AT39" i="32" s="1"/>
  <c r="CA39" i="32"/>
  <c r="BY39" i="32"/>
  <c r="BW39" i="32"/>
  <c r="BX39" i="32" s="1"/>
  <c r="BT39" i="32"/>
  <c r="BS39" i="32"/>
  <c r="BU39" i="32" s="1"/>
  <c r="BV39" i="32" s="1"/>
  <c r="BL39" i="32"/>
  <c r="BJ39" i="32"/>
  <c r="BZ39" i="32" s="1"/>
  <c r="AP39" i="32"/>
  <c r="AH39" i="32"/>
  <c r="M39" i="32"/>
  <c r="L39" i="32"/>
  <c r="K39" i="32"/>
  <c r="BY37" i="32"/>
  <c r="BU37" i="32"/>
  <c r="BT37" i="32"/>
  <c r="BS37" i="32"/>
  <c r="BO37" i="32"/>
  <c r="BM37" i="32"/>
  <c r="BL37" i="32"/>
  <c r="BJ37" i="32"/>
  <c r="CE37" i="32" s="1"/>
  <c r="AZ37" i="32"/>
  <c r="AH37" i="32"/>
  <c r="M37" i="32"/>
  <c r="L37" i="32"/>
  <c r="K37" i="32"/>
  <c r="CE35" i="32"/>
  <c r="BO35" i="32" s="1"/>
  <c r="BP35" i="32" s="1"/>
  <c r="CB35" i="32"/>
  <c r="CC35" i="32" s="1"/>
  <c r="CD35" i="32" s="1"/>
  <c r="CA35" i="32"/>
  <c r="BY35" i="32"/>
  <c r="BT35" i="32"/>
  <c r="BS35" i="32"/>
  <c r="BU35" i="32" s="1"/>
  <c r="BV35" i="32" s="1"/>
  <c r="BL35" i="32"/>
  <c r="AP35" i="32" s="1"/>
  <c r="BJ35" i="32"/>
  <c r="BZ35" i="32" s="1"/>
  <c r="AH35" i="32"/>
  <c r="M35" i="32"/>
  <c r="L35" i="32"/>
  <c r="K35" i="32"/>
  <c r="BY33" i="32"/>
  <c r="BU33" i="32"/>
  <c r="BW33" i="32" s="1"/>
  <c r="BX33" i="32" s="1"/>
  <c r="BT33" i="32"/>
  <c r="BS33" i="32"/>
  <c r="BM33" i="32"/>
  <c r="BL33" i="32"/>
  <c r="BJ33" i="32"/>
  <c r="AH33" i="32"/>
  <c r="M33" i="32"/>
  <c r="L33" i="32"/>
  <c r="K33" i="32"/>
  <c r="CE31" i="32"/>
  <c r="BO31" i="32" s="1"/>
  <c r="BP31" i="32" s="1"/>
  <c r="CB31" i="32"/>
  <c r="CC31" i="32" s="1"/>
  <c r="CD31" i="32" s="1"/>
  <c r="CA31" i="32"/>
  <c r="BY31" i="32"/>
  <c r="BW31" i="32"/>
  <c r="BX31" i="32" s="1"/>
  <c r="BT31" i="32"/>
  <c r="BS31" i="32"/>
  <c r="BU31" i="32" s="1"/>
  <c r="BV31" i="32" s="1"/>
  <c r="BL31" i="32"/>
  <c r="AP31" i="32" s="1"/>
  <c r="BJ31" i="32"/>
  <c r="BZ31" i="32" s="1"/>
  <c r="AH31" i="32"/>
  <c r="M31" i="32"/>
  <c r="L31" i="32"/>
  <c r="K31" i="32"/>
  <c r="BZ29" i="32"/>
  <c r="BY29" i="32"/>
  <c r="BU29" i="32"/>
  <c r="BW29" i="32" s="1"/>
  <c r="BX29" i="32" s="1"/>
  <c r="BT29" i="32"/>
  <c r="BS29" i="32"/>
  <c r="BM29" i="32"/>
  <c r="BL29" i="32"/>
  <c r="BJ29" i="32"/>
  <c r="AH29" i="32"/>
  <c r="CE27" i="32"/>
  <c r="BY27" i="32"/>
  <c r="BV27" i="32"/>
  <c r="BT27" i="32"/>
  <c r="BS27" i="32"/>
  <c r="BU27" i="32" s="1"/>
  <c r="BW27" i="32" s="1"/>
  <c r="BX27" i="32" s="1"/>
  <c r="BL27" i="32"/>
  <c r="BJ27" i="32"/>
  <c r="CA27" i="32" s="1"/>
  <c r="AH27" i="32"/>
  <c r="BZ25" i="32"/>
  <c r="BY25" i="32"/>
  <c r="BT25" i="32"/>
  <c r="BS25" i="32"/>
  <c r="BU25" i="32" s="1"/>
  <c r="BL25" i="32"/>
  <c r="BJ25" i="32"/>
  <c r="AH25" i="32"/>
  <c r="CA23" i="32"/>
  <c r="BY23" i="32"/>
  <c r="BT23" i="32"/>
  <c r="BS23" i="32"/>
  <c r="BU23" i="32" s="1"/>
  <c r="BL23" i="32"/>
  <c r="BM23" i="32" s="1"/>
  <c r="BJ23" i="32"/>
  <c r="CE23" i="32" s="1"/>
  <c r="AH23" i="32"/>
  <c r="CE21" i="32"/>
  <c r="CA21" i="32"/>
  <c r="CB21" i="32" s="1"/>
  <c r="CC21" i="32" s="1"/>
  <c r="BY21" i="32"/>
  <c r="BT21" i="32"/>
  <c r="BS21" i="32"/>
  <c r="BU21" i="32" s="1"/>
  <c r="BM21" i="32"/>
  <c r="BL21" i="32"/>
  <c r="BJ21" i="32"/>
  <c r="BZ21" i="32" s="1"/>
  <c r="AH21" i="32"/>
  <c r="BY19" i="32"/>
  <c r="BT19" i="32"/>
  <c r="BS19" i="32"/>
  <c r="BU19" i="32" s="1"/>
  <c r="BL19" i="32"/>
  <c r="BM19" i="32" s="1"/>
  <c r="BJ19" i="32"/>
  <c r="CE19" i="32" s="1"/>
  <c r="BO19" i="32" s="1"/>
  <c r="AH19" i="32"/>
  <c r="M19" i="32"/>
  <c r="L19" i="32"/>
  <c r="K19" i="32"/>
  <c r="CE17" i="32"/>
  <c r="CA17" i="32"/>
  <c r="CB17" i="32" s="1"/>
  <c r="CC17" i="32" s="1"/>
  <c r="CD17" i="32" s="1"/>
  <c r="BY17" i="32"/>
  <c r="BT17" i="32"/>
  <c r="BS17" i="32"/>
  <c r="BU17" i="32" s="1"/>
  <c r="BO17" i="32"/>
  <c r="BP17" i="32" s="1"/>
  <c r="BM17" i="32"/>
  <c r="BF17" i="32" s="1"/>
  <c r="BL17" i="32"/>
  <c r="BJ17" i="32"/>
  <c r="BZ17" i="32" s="1"/>
  <c r="BB17" i="32"/>
  <c r="BA17" i="32" s="1"/>
  <c r="AW17" i="32" s="1"/>
  <c r="AY17" i="32"/>
  <c r="AV17" i="32"/>
  <c r="AS17" i="32" s="1"/>
  <c r="AT17" i="32"/>
  <c r="AN17" i="32"/>
  <c r="AH17" i="32"/>
  <c r="BY15" i="32"/>
  <c r="BT15" i="32"/>
  <c r="BS15" i="32"/>
  <c r="BU15" i="32" s="1"/>
  <c r="BL15" i="32"/>
  <c r="BJ15" i="32"/>
  <c r="CE15" i="32" s="1"/>
  <c r="AH15" i="32"/>
  <c r="BY13" i="32"/>
  <c r="BT13" i="32"/>
  <c r="BS13" i="32"/>
  <c r="BU13" i="32" s="1"/>
  <c r="BL13" i="32"/>
  <c r="BM13" i="32" s="1"/>
  <c r="BJ13" i="32"/>
  <c r="CA13" i="32" s="1"/>
  <c r="AH13" i="32"/>
  <c r="AH8" i="32"/>
  <c r="H7" i="32"/>
  <c r="BV13" i="32" l="1"/>
  <c r="BW13" i="32"/>
  <c r="BX13" i="32" s="1"/>
  <c r="AZ19" i="32"/>
  <c r="BP19" i="32"/>
  <c r="BB19" i="32"/>
  <c r="AP19" i="32"/>
  <c r="AN19" i="32"/>
  <c r="BV21" i="32"/>
  <c r="BW21" i="32"/>
  <c r="BX21" i="32" s="1"/>
  <c r="BV23" i="32"/>
  <c r="BW23" i="32"/>
  <c r="BX23" i="32" s="1"/>
  <c r="BV19" i="32"/>
  <c r="BW19" i="32"/>
  <c r="BX19" i="32" s="1"/>
  <c r="AO35" i="32"/>
  <c r="AM35" i="32"/>
  <c r="AO31" i="32"/>
  <c r="AM31" i="32"/>
  <c r="BV17" i="32"/>
  <c r="BW17" i="32"/>
  <c r="BX17" i="32" s="1"/>
  <c r="BV15" i="32"/>
  <c r="BM15" i="32" s="1"/>
  <c r="BW15" i="32"/>
  <c r="BX15" i="32" s="1"/>
  <c r="CD21" i="32"/>
  <c r="BO21" i="32"/>
  <c r="BB21" i="32" s="1"/>
  <c r="BW25" i="32"/>
  <c r="BX25" i="32" s="1"/>
  <c r="BV25" i="32"/>
  <c r="BM25" i="32" s="1"/>
  <c r="CE13" i="32"/>
  <c r="BZ19" i="32"/>
  <c r="CA15" i="32"/>
  <c r="AX17" i="32"/>
  <c r="BH17" i="32"/>
  <c r="CA19" i="32"/>
  <c r="BZ27" i="32"/>
  <c r="CB27" i="32" s="1"/>
  <c r="CC27" i="32" s="1"/>
  <c r="CD27" i="32" s="1"/>
  <c r="CE33" i="32"/>
  <c r="BO33" i="32" s="1"/>
  <c r="CA33" i="32"/>
  <c r="BV33" i="32"/>
  <c r="BM35" i="32"/>
  <c r="AP41" i="32"/>
  <c r="BP41" i="32"/>
  <c r="AV31" i="32"/>
  <c r="AN31" i="32"/>
  <c r="AT31" i="32"/>
  <c r="AO39" i="32"/>
  <c r="AM39" i="32"/>
  <c r="AN41" i="32"/>
  <c r="BZ13" i="32"/>
  <c r="CB13" i="32" s="1"/>
  <c r="CC13" i="32" s="1"/>
  <c r="CD13" i="32" s="1"/>
  <c r="AP17" i="32"/>
  <c r="AU17" i="32"/>
  <c r="AZ17" i="32"/>
  <c r="AZ21" i="32"/>
  <c r="BZ23" i="32"/>
  <c r="CB23" i="32" s="1"/>
  <c r="CC23" i="32" s="1"/>
  <c r="BM27" i="32"/>
  <c r="CE29" i="32"/>
  <c r="BO29" i="32" s="1"/>
  <c r="CA29" i="32"/>
  <c r="CB29" i="32" s="1"/>
  <c r="CC29" i="32" s="1"/>
  <c r="CD29" i="32" s="1"/>
  <c r="BV29" i="32"/>
  <c r="BM31" i="32"/>
  <c r="BZ33" i="32"/>
  <c r="BW37" i="32"/>
  <c r="BX37" i="32" s="1"/>
  <c r="BV37" i="32"/>
  <c r="AZ41" i="32"/>
  <c r="BF41" i="32"/>
  <c r="BZ15" i="32"/>
  <c r="BO27" i="32"/>
  <c r="BP27" i="32" s="1"/>
  <c r="AT27" i="32" s="1"/>
  <c r="AV35" i="32"/>
  <c r="AN35" i="32"/>
  <c r="AT35" i="32"/>
  <c r="BW35" i="32"/>
  <c r="BX35" i="32" s="1"/>
  <c r="AP37" i="32"/>
  <c r="BP37" i="32"/>
  <c r="AN37" i="32"/>
  <c r="CE25" i="32"/>
  <c r="BO25" i="32" s="1"/>
  <c r="BP25" i="32" s="1"/>
  <c r="AT25" i="32" s="1"/>
  <c r="CA25" i="32"/>
  <c r="CB25" i="32" s="1"/>
  <c r="CC25" i="32" s="1"/>
  <c r="CD25" i="32" s="1"/>
  <c r="AV39" i="32"/>
  <c r="AN39" i="32"/>
  <c r="BM39" i="32"/>
  <c r="BW43" i="32"/>
  <c r="BX43" i="32" s="1"/>
  <c r="CB39" i="32"/>
  <c r="CC39" i="32" s="1"/>
  <c r="CD39" i="32" s="1"/>
  <c r="AV43" i="32"/>
  <c r="AN43" i="32"/>
  <c r="BM43" i="32"/>
  <c r="CB43" i="32"/>
  <c r="CC43" i="32" s="1"/>
  <c r="CD43" i="32" s="1"/>
  <c r="BW41" i="32"/>
  <c r="BX41" i="32" s="1"/>
  <c r="BV41" i="32"/>
  <c r="AP43" i="32"/>
  <c r="BZ37" i="32"/>
  <c r="BZ41" i="32"/>
  <c r="BB29" i="32"/>
  <c r="BB33" i="32"/>
  <c r="BB37" i="32"/>
  <c r="CA37" i="32"/>
  <c r="CB37" i="32" s="1"/>
  <c r="CC37" i="32" s="1"/>
  <c r="CD37" i="32" s="1"/>
  <c r="BB41" i="32"/>
  <c r="CA41" i="32"/>
  <c r="CB41" i="32" s="1"/>
  <c r="CC41" i="32" s="1"/>
  <c r="CD41" i="32" s="1"/>
  <c r="BA21" i="32" l="1"/>
  <c r="AY21" i="32"/>
  <c r="CD23" i="32"/>
  <c r="BO23" i="32"/>
  <c r="BB25" i="32"/>
  <c r="BH25" i="32"/>
  <c r="BF25" i="32"/>
  <c r="AZ25" i="32"/>
  <c r="AY33" i="32"/>
  <c r="BA33" i="32"/>
  <c r="AO43" i="32"/>
  <c r="AM43" i="32"/>
  <c r="BH43" i="32"/>
  <c r="AZ43" i="32"/>
  <c r="BF43" i="32"/>
  <c r="BB43" i="32"/>
  <c r="AM37" i="32"/>
  <c r="AO37" i="32"/>
  <c r="AS35" i="32"/>
  <c r="AU35" i="32"/>
  <c r="AV25" i="32"/>
  <c r="AO17" i="32"/>
  <c r="AM17" i="32"/>
  <c r="M17" i="32" s="1"/>
  <c r="AS31" i="32"/>
  <c r="AU31" i="32"/>
  <c r="AM41" i="32"/>
  <c r="AO41" i="32"/>
  <c r="AP33" i="32"/>
  <c r="AN33" i="32"/>
  <c r="BP33" i="32"/>
  <c r="AZ33" i="32"/>
  <c r="CB19" i="32"/>
  <c r="CC19" i="32" s="1"/>
  <c r="CD19" i="32" s="1"/>
  <c r="AK31" i="32"/>
  <c r="AL31" i="32"/>
  <c r="AM19" i="32"/>
  <c r="AO19" i="32"/>
  <c r="BA29" i="32"/>
  <c r="AY29" i="32"/>
  <c r="AK39" i="32"/>
  <c r="AL39" i="32"/>
  <c r="BH35" i="32"/>
  <c r="AZ35" i="32"/>
  <c r="BB35" i="32"/>
  <c r="BF35" i="32"/>
  <c r="AN25" i="32"/>
  <c r="BE17" i="32"/>
  <c r="BG17" i="32"/>
  <c r="AN27" i="32"/>
  <c r="AY19" i="32"/>
  <c r="BA19" i="32"/>
  <c r="BH39" i="32"/>
  <c r="AZ39" i="32"/>
  <c r="BB39" i="32"/>
  <c r="BF39" i="32"/>
  <c r="BH31" i="32"/>
  <c r="AZ31" i="32"/>
  <c r="BB31" i="32"/>
  <c r="BF31" i="32"/>
  <c r="BH27" i="32"/>
  <c r="AZ27" i="32"/>
  <c r="BB27" i="32"/>
  <c r="BF27" i="32"/>
  <c r="BO13" i="32"/>
  <c r="AV27" i="32"/>
  <c r="AK35" i="32"/>
  <c r="AL35" i="32"/>
  <c r="BF19" i="32"/>
  <c r="AV19" i="32"/>
  <c r="AT19" i="32"/>
  <c r="BH19" i="32"/>
  <c r="AY41" i="32"/>
  <c r="BA41" i="32"/>
  <c r="AP29" i="32"/>
  <c r="AN29" i="32"/>
  <c r="BP29" i="32"/>
  <c r="AZ29" i="32"/>
  <c r="AS43" i="32"/>
  <c r="AU43" i="32"/>
  <c r="AY37" i="32"/>
  <c r="BA37" i="32"/>
  <c r="AS39" i="32"/>
  <c r="AU39" i="32"/>
  <c r="AT37" i="32"/>
  <c r="AV37" i="32"/>
  <c r="BH37" i="32"/>
  <c r="BF37" i="32"/>
  <c r="AP27" i="32"/>
  <c r="AQ17" i="32"/>
  <c r="AR17" i="32"/>
  <c r="AT41" i="32"/>
  <c r="AV41" i="32"/>
  <c r="BH41" i="32"/>
  <c r="CB33" i="32"/>
  <c r="CC33" i="32" s="1"/>
  <c r="CD33" i="32" s="1"/>
  <c r="CB15" i="32"/>
  <c r="CC15" i="32" s="1"/>
  <c r="AP25" i="32"/>
  <c r="BP21" i="32"/>
  <c r="AP21" i="32"/>
  <c r="AN21" i="32"/>
  <c r="AV21" i="32" l="1"/>
  <c r="AT21" i="32"/>
  <c r="BH21" i="32"/>
  <c r="BF21" i="32"/>
  <c r="BG41" i="32"/>
  <c r="BE41" i="32"/>
  <c r="AU37" i="32"/>
  <c r="AS37" i="32"/>
  <c r="AX37" i="32"/>
  <c r="AW37" i="32"/>
  <c r="AX41" i="32"/>
  <c r="AW41" i="32"/>
  <c r="AU19" i="32"/>
  <c r="AS19" i="32"/>
  <c r="AS27" i="32"/>
  <c r="AU27" i="32"/>
  <c r="AK19" i="32"/>
  <c r="AL19" i="32"/>
  <c r="AM33" i="32"/>
  <c r="AO33" i="32"/>
  <c r="AR35" i="32"/>
  <c r="AQ35" i="32"/>
  <c r="BA43" i="32"/>
  <c r="AY43" i="32"/>
  <c r="BP23" i="32"/>
  <c r="AP23" i="32"/>
  <c r="AN23" i="32"/>
  <c r="AZ23" i="32"/>
  <c r="BB23" i="32"/>
  <c r="AU41" i="32"/>
  <c r="AS41" i="32"/>
  <c r="AM27" i="32"/>
  <c r="M27" i="32" s="1"/>
  <c r="AO27" i="32"/>
  <c r="AT29" i="32"/>
  <c r="BH29" i="32"/>
  <c r="AV29" i="32"/>
  <c r="BF29" i="32"/>
  <c r="BP13" i="32"/>
  <c r="BB13" i="32"/>
  <c r="AZ13" i="32"/>
  <c r="AN13" i="32"/>
  <c r="AP13" i="32"/>
  <c r="BG27" i="32"/>
  <c r="BE27" i="32"/>
  <c r="BE31" i="32"/>
  <c r="BG31" i="32"/>
  <c r="BE39" i="32"/>
  <c r="BG39" i="32"/>
  <c r="BC17" i="32"/>
  <c r="BD17" i="32"/>
  <c r="BA35" i="32"/>
  <c r="AY35" i="32"/>
  <c r="AL41" i="32"/>
  <c r="AK41" i="32"/>
  <c r="AK43" i="32"/>
  <c r="AL43" i="32"/>
  <c r="CD15" i="32"/>
  <c r="BO15" i="32"/>
  <c r="AR39" i="32"/>
  <c r="AQ39" i="32"/>
  <c r="AR43" i="32"/>
  <c r="AQ43" i="32"/>
  <c r="BG19" i="32"/>
  <c r="BE19" i="32"/>
  <c r="AW19" i="32"/>
  <c r="AX19" i="32"/>
  <c r="AT33" i="32"/>
  <c r="AV33" i="32"/>
  <c r="BH33" i="32"/>
  <c r="BF33" i="32"/>
  <c r="AK17" i="32"/>
  <c r="K17" i="32" s="1"/>
  <c r="AL17" i="32"/>
  <c r="L17" i="32" s="1"/>
  <c r="AL37" i="32"/>
  <c r="AK37" i="32"/>
  <c r="AX33" i="32"/>
  <c r="AW33" i="32"/>
  <c r="BE25" i="32"/>
  <c r="BG25" i="32"/>
  <c r="AO25" i="32"/>
  <c r="AM25" i="32"/>
  <c r="AO21" i="32"/>
  <c r="AM21" i="32"/>
  <c r="M21" i="32" s="1"/>
  <c r="BG37" i="32"/>
  <c r="BE37" i="32"/>
  <c r="AM29" i="32"/>
  <c r="M29" i="32" s="1"/>
  <c r="AO29" i="32"/>
  <c r="BA27" i="32"/>
  <c r="AY27" i="32"/>
  <c r="BA31" i="32"/>
  <c r="AY31" i="32"/>
  <c r="BA39" i="32"/>
  <c r="AY39" i="32"/>
  <c r="BE35" i="32"/>
  <c r="BG35" i="32"/>
  <c r="AX29" i="32"/>
  <c r="AW29" i="32"/>
  <c r="AR31" i="32"/>
  <c r="AQ31" i="32"/>
  <c r="AS25" i="32"/>
  <c r="M25" i="32" s="1"/>
  <c r="AU25" i="32"/>
  <c r="BE43" i="32"/>
  <c r="BG43" i="32"/>
  <c r="BA25" i="32"/>
  <c r="AY25" i="32"/>
  <c r="AW21" i="32"/>
  <c r="AX21" i="32"/>
  <c r="AQ25" i="32" l="1"/>
  <c r="K25" i="32" s="1"/>
  <c r="AR25" i="32"/>
  <c r="L25" i="32" s="1"/>
  <c r="AU33" i="32"/>
  <c r="AS33" i="32"/>
  <c r="BD39" i="32"/>
  <c r="BC39" i="32"/>
  <c r="AU29" i="32"/>
  <c r="AS29" i="32"/>
  <c r="AL33" i="32"/>
  <c r="AK33" i="32"/>
  <c r="AR27" i="32"/>
  <c r="AQ27" i="32"/>
  <c r="AW25" i="32"/>
  <c r="AX25" i="32"/>
  <c r="AW39" i="32"/>
  <c r="AX39" i="32"/>
  <c r="BC37" i="32"/>
  <c r="BD37" i="32"/>
  <c r="AK25" i="32"/>
  <c r="AL25" i="32"/>
  <c r="BC19" i="32"/>
  <c r="BD19" i="32"/>
  <c r="AW35" i="32"/>
  <c r="AX35" i="32"/>
  <c r="BD27" i="32"/>
  <c r="BC27" i="32"/>
  <c r="BA13" i="32"/>
  <c r="AY13" i="32"/>
  <c r="BG29" i="32"/>
  <c r="BE29" i="32"/>
  <c r="AW43" i="32"/>
  <c r="AX43" i="32"/>
  <c r="AQ37" i="32"/>
  <c r="AR37" i="32"/>
  <c r="BE21" i="32"/>
  <c r="BG21" i="32"/>
  <c r="BD43" i="32"/>
  <c r="BC43" i="32"/>
  <c r="BD35" i="32"/>
  <c r="BC35" i="32"/>
  <c r="AL29" i="32"/>
  <c r="L29" i="32" s="1"/>
  <c r="AK29" i="32"/>
  <c r="K29" i="32" s="1"/>
  <c r="BD25" i="32"/>
  <c r="BC25" i="32"/>
  <c r="BP15" i="32"/>
  <c r="AP15" i="32"/>
  <c r="AN15" i="32"/>
  <c r="AZ15" i="32"/>
  <c r="BB15" i="32"/>
  <c r="BD31" i="32"/>
  <c r="BC31" i="32"/>
  <c r="AO13" i="32"/>
  <c r="AM13" i="32"/>
  <c r="M13" i="32" s="1"/>
  <c r="AT13" i="32"/>
  <c r="BH13" i="32"/>
  <c r="BF13" i="32"/>
  <c r="AV13" i="32"/>
  <c r="AQ41" i="32"/>
  <c r="AR41" i="32"/>
  <c r="AM23" i="32"/>
  <c r="AO23" i="32"/>
  <c r="AW27" i="32"/>
  <c r="AX27" i="32"/>
  <c r="AW31" i="32"/>
  <c r="AX31" i="32"/>
  <c r="AK21" i="32"/>
  <c r="K21" i="32" s="1"/>
  <c r="AL21" i="32"/>
  <c r="L21" i="32" s="1"/>
  <c r="BG33" i="32"/>
  <c r="BE33" i="32"/>
  <c r="AL27" i="32"/>
  <c r="L27" i="32" s="1"/>
  <c r="AK27" i="32"/>
  <c r="K27" i="32" s="1"/>
  <c r="AY23" i="32"/>
  <c r="BA23" i="32"/>
  <c r="BH23" i="32"/>
  <c r="BF23" i="32"/>
  <c r="AT23" i="32"/>
  <c r="AV23" i="32"/>
  <c r="AQ19" i="32"/>
  <c r="AR19" i="32"/>
  <c r="BC41" i="32"/>
  <c r="BD41" i="32"/>
  <c r="AS21" i="32"/>
  <c r="AU21" i="32"/>
  <c r="AR21" i="32" l="1"/>
  <c r="AQ21" i="32"/>
  <c r="AU23" i="32"/>
  <c r="AS23" i="32"/>
  <c r="M23" i="32" s="1"/>
  <c r="BC33" i="32"/>
  <c r="BD33" i="32"/>
  <c r="AK13" i="32"/>
  <c r="K13" i="32" s="1"/>
  <c r="AL13" i="32"/>
  <c r="L13" i="32" s="1"/>
  <c r="BD21" i="32"/>
  <c r="BC21" i="32"/>
  <c r="BE13" i="32"/>
  <c r="BG13" i="32"/>
  <c r="AX13" i="32"/>
  <c r="AW13" i="32"/>
  <c r="AR29" i="32"/>
  <c r="AQ29" i="32"/>
  <c r="AQ33" i="32"/>
  <c r="AR33" i="32"/>
  <c r="BG23" i="32"/>
  <c r="BE23" i="32"/>
  <c r="AO15" i="32"/>
  <c r="AM15" i="32"/>
  <c r="AX23" i="32"/>
  <c r="AW23" i="32"/>
  <c r="AK23" i="32"/>
  <c r="AL23" i="32"/>
  <c r="AS13" i="32"/>
  <c r="AU13" i="32"/>
  <c r="BA15" i="32"/>
  <c r="AY15" i="32"/>
  <c r="M15" i="32" s="1"/>
  <c r="AT15" i="32"/>
  <c r="AV15" i="32"/>
  <c r="BH15" i="32"/>
  <c r="BF15" i="32"/>
  <c r="BC29" i="32"/>
  <c r="BD29" i="32"/>
  <c r="AS15" i="32" l="1"/>
  <c r="AU15" i="32"/>
  <c r="AQ13" i="32"/>
  <c r="AR13" i="32"/>
  <c r="BC13" i="32"/>
  <c r="BD13" i="32"/>
  <c r="BC23" i="32"/>
  <c r="BD23" i="32"/>
  <c r="AQ23" i="32"/>
  <c r="K23" i="32" s="1"/>
  <c r="AR23" i="32"/>
  <c r="L23" i="32" s="1"/>
  <c r="BE15" i="32"/>
  <c r="BG15" i="32"/>
  <c r="AW15" i="32"/>
  <c r="K15" i="32" s="1"/>
  <c r="AX15" i="32"/>
  <c r="L15" i="32" s="1"/>
  <c r="AK15" i="32"/>
  <c r="AL15" i="32"/>
  <c r="BC15" i="32" l="1"/>
  <c r="BD15" i="32"/>
  <c r="AR15" i="32"/>
  <c r="AQ15" i="32"/>
  <c r="AG2" i="31" l="1"/>
  <c r="AF2" i="31"/>
  <c r="Q2" i="31"/>
  <c r="R2" i="31"/>
  <c r="Y2" i="31"/>
  <c r="Z2" i="31"/>
  <c r="W2" i="31"/>
  <c r="V2" i="31"/>
  <c r="U2" i="31"/>
  <c r="X2" i="31" l="1"/>
  <c r="T2" i="31"/>
  <c r="K66" i="1"/>
  <c r="W63" i="1"/>
  <c r="J2" i="31"/>
  <c r="AB2" i="31"/>
  <c r="L2" i="31"/>
  <c r="C63" i="1"/>
  <c r="I2" i="31"/>
  <c r="AA2" i="31"/>
  <c r="S2" i="31"/>
  <c r="D2" i="31"/>
  <c r="C2" i="31"/>
  <c r="B2" i="31"/>
  <c r="A2" i="31"/>
  <c r="H7" i="1"/>
  <c r="F2" i="31" s="1"/>
  <c r="AG8" i="1"/>
  <c r="E2" i="31" s="1"/>
  <c r="H8" i="1"/>
  <c r="AG13" i="1"/>
  <c r="BI13" i="1"/>
  <c r="BY13" i="1" s="1"/>
  <c r="BK13" i="1"/>
  <c r="BR13" i="1"/>
  <c r="BS13" i="1"/>
  <c r="BX13" i="1"/>
  <c r="AG15" i="1"/>
  <c r="BI15" i="1"/>
  <c r="BY15" i="1" s="1"/>
  <c r="BK15" i="1"/>
  <c r="BR15" i="1"/>
  <c r="BS15" i="1"/>
  <c r="BX15" i="1"/>
  <c r="AG17" i="1"/>
  <c r="BI17" i="1"/>
  <c r="BY17" i="1" s="1"/>
  <c r="BK17" i="1"/>
  <c r="BL17" i="1" s="1"/>
  <c r="BR17" i="1"/>
  <c r="BS17" i="1"/>
  <c r="BX17" i="1"/>
  <c r="AG19" i="1"/>
  <c r="BI19" i="1"/>
  <c r="BZ19" i="1" s="1"/>
  <c r="BK19" i="1"/>
  <c r="BR19" i="1"/>
  <c r="BS19" i="1"/>
  <c r="BX19" i="1"/>
  <c r="AG21" i="1"/>
  <c r="BI21" i="1"/>
  <c r="BY21" i="1" s="1"/>
  <c r="BK21" i="1"/>
  <c r="BL21" i="1" s="1"/>
  <c r="BR21" i="1"/>
  <c r="BS21" i="1"/>
  <c r="BX21" i="1"/>
  <c r="AG23" i="1"/>
  <c r="BI23" i="1"/>
  <c r="BZ23" i="1" s="1"/>
  <c r="BK23" i="1"/>
  <c r="BL23" i="1" s="1"/>
  <c r="BR23" i="1"/>
  <c r="BS23" i="1"/>
  <c r="BX23" i="1"/>
  <c r="AG25" i="1"/>
  <c r="BI25" i="1"/>
  <c r="CD25" i="1" s="1"/>
  <c r="BN25" i="1" s="1"/>
  <c r="BO25" i="1" s="1"/>
  <c r="BK25" i="1"/>
  <c r="BL25" i="1" s="1"/>
  <c r="BR25" i="1"/>
  <c r="BS25" i="1"/>
  <c r="BX25" i="1"/>
  <c r="AG27" i="1"/>
  <c r="BI27" i="1"/>
  <c r="BZ27" i="1" s="1"/>
  <c r="BK27" i="1"/>
  <c r="BR27" i="1"/>
  <c r="BS27" i="1"/>
  <c r="BX27" i="1"/>
  <c r="AG29" i="1"/>
  <c r="BI29" i="1"/>
  <c r="BZ29" i="1" s="1"/>
  <c r="BK29" i="1"/>
  <c r="BL29" i="1" s="1"/>
  <c r="BR29" i="1"/>
  <c r="BS29" i="1"/>
  <c r="BX29" i="1"/>
  <c r="AG31" i="1"/>
  <c r="BI31" i="1"/>
  <c r="BZ31" i="1" s="1"/>
  <c r="BK31" i="1"/>
  <c r="BR31" i="1"/>
  <c r="BS31" i="1"/>
  <c r="BX31" i="1"/>
  <c r="AG33" i="1"/>
  <c r="BI33" i="1"/>
  <c r="CD33" i="1" s="1"/>
  <c r="BN33" i="1" s="1"/>
  <c r="BK33" i="1"/>
  <c r="BR33" i="1"/>
  <c r="BS33" i="1"/>
  <c r="BX33" i="1"/>
  <c r="AG35" i="1"/>
  <c r="BI35" i="1"/>
  <c r="BY35" i="1" s="1"/>
  <c r="BK35" i="1"/>
  <c r="BL35" i="1" s="1"/>
  <c r="BR35" i="1"/>
  <c r="BS35" i="1"/>
  <c r="BX35" i="1"/>
  <c r="AG37" i="1"/>
  <c r="BI37" i="1"/>
  <c r="CD37" i="1" s="1"/>
  <c r="BN37" i="1" s="1"/>
  <c r="BO37" i="1" s="1"/>
  <c r="BK37" i="1"/>
  <c r="BR37" i="1"/>
  <c r="BS37" i="1"/>
  <c r="BX37" i="1"/>
  <c r="AG39" i="1"/>
  <c r="BI39" i="1"/>
  <c r="BK39" i="1"/>
  <c r="BR39" i="1"/>
  <c r="BS39" i="1"/>
  <c r="BX39" i="1"/>
  <c r="AG41" i="1"/>
  <c r="BI41" i="1"/>
  <c r="BZ41" i="1" s="1"/>
  <c r="BK41" i="1"/>
  <c r="BR41" i="1"/>
  <c r="BS41" i="1"/>
  <c r="BX41" i="1"/>
  <c r="AG43" i="1"/>
  <c r="BI43" i="1"/>
  <c r="CD43" i="1" s="1"/>
  <c r="BN43" i="1" s="1"/>
  <c r="BO43" i="1" s="1"/>
  <c r="BK43" i="1"/>
  <c r="BR43" i="1"/>
  <c r="BS43" i="1"/>
  <c r="BX43" i="1"/>
  <c r="AG66" i="1"/>
  <c r="BI66" i="1"/>
  <c r="CD66" i="1" s="1"/>
  <c r="BN66" i="1" s="1"/>
  <c r="BO66" i="1" s="1"/>
  <c r="BK66" i="1"/>
  <c r="BL66" i="1" s="1"/>
  <c r="BR66" i="1"/>
  <c r="BS66" i="1"/>
  <c r="BX66" i="1"/>
  <c r="AG68" i="1"/>
  <c r="BI68" i="1"/>
  <c r="BZ68" i="1" s="1"/>
  <c r="BK68" i="1"/>
  <c r="BL68" i="1" s="1"/>
  <c r="BR68" i="1"/>
  <c r="BS68" i="1"/>
  <c r="BX68" i="1"/>
  <c r="AG70" i="1"/>
  <c r="BI70" i="1"/>
  <c r="BZ70" i="1" s="1"/>
  <c r="BK70" i="1"/>
  <c r="BL70" i="1" s="1"/>
  <c r="BR70" i="1"/>
  <c r="BS70" i="1"/>
  <c r="BT70" i="1" s="1"/>
  <c r="BX70" i="1"/>
  <c r="AG72" i="1"/>
  <c r="BI72" i="1"/>
  <c r="CD72" i="1" s="1"/>
  <c r="BN72" i="1" s="1"/>
  <c r="BK72" i="1"/>
  <c r="BL72" i="1" s="1"/>
  <c r="BR72" i="1"/>
  <c r="BS72" i="1"/>
  <c r="BT72" i="1" s="1"/>
  <c r="BX72" i="1"/>
  <c r="AG74" i="1"/>
  <c r="BI74" i="1"/>
  <c r="BZ74" i="1" s="1"/>
  <c r="BK74" i="1"/>
  <c r="BR74" i="1"/>
  <c r="BS74" i="1"/>
  <c r="BX74" i="1"/>
  <c r="AG76" i="1"/>
  <c r="BI76" i="1"/>
  <c r="CD76" i="1" s="1"/>
  <c r="BN76" i="1" s="1"/>
  <c r="AM76" i="1" s="1"/>
  <c r="BK76" i="1"/>
  <c r="BL76" i="1" s="1"/>
  <c r="BR76" i="1"/>
  <c r="BS76" i="1"/>
  <c r="BT76" i="1"/>
  <c r="BV76" i="1" s="1"/>
  <c r="BW76" i="1" s="1"/>
  <c r="BX76" i="1"/>
  <c r="AG78" i="1"/>
  <c r="BI78" i="1"/>
  <c r="BY78" i="1" s="1"/>
  <c r="BK78" i="1"/>
  <c r="BL78" i="1" s="1"/>
  <c r="BR78" i="1"/>
  <c r="BS78" i="1"/>
  <c r="BX78" i="1"/>
  <c r="AG80" i="1"/>
  <c r="BI80" i="1"/>
  <c r="CD80" i="1" s="1"/>
  <c r="BN80" i="1" s="1"/>
  <c r="BK80" i="1"/>
  <c r="BL80" i="1" s="1"/>
  <c r="BR80" i="1"/>
  <c r="BS80" i="1"/>
  <c r="BX80" i="1"/>
  <c r="AG82" i="1"/>
  <c r="BI82" i="1"/>
  <c r="BY82" i="1" s="1"/>
  <c r="BK82" i="1"/>
  <c r="BR82" i="1"/>
  <c r="BS82" i="1"/>
  <c r="BX82" i="1"/>
  <c r="AG84" i="1"/>
  <c r="BI84" i="1"/>
  <c r="BZ84" i="1" s="1"/>
  <c r="BK84" i="1"/>
  <c r="BL84" i="1" s="1"/>
  <c r="BR84" i="1"/>
  <c r="BS84" i="1"/>
  <c r="BX84" i="1"/>
  <c r="K86" i="1"/>
  <c r="L86" i="1"/>
  <c r="M86" i="1"/>
  <c r="AG86" i="1"/>
  <c r="BI86" i="1"/>
  <c r="BY86" i="1" s="1"/>
  <c r="BK86" i="1"/>
  <c r="BL86" i="1" s="1"/>
  <c r="BR86" i="1"/>
  <c r="BT86" i="1" s="1"/>
  <c r="BV86" i="1" s="1"/>
  <c r="BW86" i="1" s="1"/>
  <c r="BS86" i="1"/>
  <c r="BX86" i="1"/>
  <c r="K88" i="1"/>
  <c r="L88" i="1"/>
  <c r="M88" i="1"/>
  <c r="AG88" i="1"/>
  <c r="BI88" i="1"/>
  <c r="CD88" i="1" s="1"/>
  <c r="BN88" i="1" s="1"/>
  <c r="BO88" i="1" s="1"/>
  <c r="BK88" i="1"/>
  <c r="BR88" i="1"/>
  <c r="BS88" i="1"/>
  <c r="BX88" i="1"/>
  <c r="K90" i="1"/>
  <c r="L90" i="1"/>
  <c r="M90" i="1"/>
  <c r="AG90" i="1"/>
  <c r="BI90" i="1"/>
  <c r="BK90" i="1"/>
  <c r="BL90" i="1" s="1"/>
  <c r="BR90" i="1"/>
  <c r="BS90" i="1"/>
  <c r="BT90" i="1" s="1"/>
  <c r="BX90" i="1"/>
  <c r="K92" i="1"/>
  <c r="L92" i="1"/>
  <c r="M92" i="1"/>
  <c r="AG92" i="1"/>
  <c r="BI92" i="1"/>
  <c r="BZ92" i="1" s="1"/>
  <c r="BK92" i="1"/>
  <c r="BL92" i="1" s="1"/>
  <c r="BR92" i="1"/>
  <c r="BS92" i="1"/>
  <c r="BX92" i="1"/>
  <c r="K94" i="1"/>
  <c r="L94" i="1"/>
  <c r="M94" i="1"/>
  <c r="AG94" i="1"/>
  <c r="BI94" i="1"/>
  <c r="CD94" i="1" s="1"/>
  <c r="BN94" i="1" s="1"/>
  <c r="BO94" i="1" s="1"/>
  <c r="BK94" i="1"/>
  <c r="BL94" i="1" s="1"/>
  <c r="BR94" i="1"/>
  <c r="BT94" i="1" s="1"/>
  <c r="BS94" i="1"/>
  <c r="BX94" i="1"/>
  <c r="K96" i="1"/>
  <c r="L96" i="1"/>
  <c r="M96" i="1"/>
  <c r="AG96" i="1"/>
  <c r="BI96" i="1"/>
  <c r="BZ96" i="1" s="1"/>
  <c r="BK96" i="1"/>
  <c r="BL96" i="1" s="1"/>
  <c r="BR96" i="1"/>
  <c r="BS96" i="1"/>
  <c r="BT96" i="1" s="1"/>
  <c r="BU96" i="1" s="1"/>
  <c r="BX96" i="1"/>
  <c r="K98" i="1"/>
  <c r="L98" i="1"/>
  <c r="M98" i="1"/>
  <c r="AG98" i="1"/>
  <c r="BI98" i="1"/>
  <c r="BZ98" i="1" s="1"/>
  <c r="BK98" i="1"/>
  <c r="BL98" i="1" s="1"/>
  <c r="BR98" i="1"/>
  <c r="BS98" i="1"/>
  <c r="BT98" i="1" s="1"/>
  <c r="BX98" i="1"/>
  <c r="K100" i="1"/>
  <c r="L100" i="1"/>
  <c r="M100" i="1"/>
  <c r="AG100" i="1"/>
  <c r="BI100" i="1"/>
  <c r="CD100" i="1" s="1"/>
  <c r="BN100" i="1" s="1"/>
  <c r="BK100" i="1"/>
  <c r="BL100" i="1" s="1"/>
  <c r="BR100" i="1"/>
  <c r="BS100" i="1"/>
  <c r="BX100" i="1"/>
  <c r="K102" i="1"/>
  <c r="L102" i="1"/>
  <c r="M102" i="1"/>
  <c r="AG102" i="1"/>
  <c r="BI102" i="1"/>
  <c r="BY102" i="1" s="1"/>
  <c r="BK102" i="1"/>
  <c r="BR102" i="1"/>
  <c r="BS102" i="1"/>
  <c r="BX102" i="1"/>
  <c r="K104" i="1"/>
  <c r="L104" i="1"/>
  <c r="M104" i="1"/>
  <c r="AG104" i="1"/>
  <c r="BI104" i="1"/>
  <c r="BY104" i="1" s="1"/>
  <c r="BK104" i="1"/>
  <c r="BL104" i="1" s="1"/>
  <c r="BR104" i="1"/>
  <c r="BS104" i="1"/>
  <c r="BX104" i="1"/>
  <c r="K106" i="1"/>
  <c r="L106" i="1"/>
  <c r="M106" i="1"/>
  <c r="AG106" i="1"/>
  <c r="BI106" i="1"/>
  <c r="BZ106" i="1" s="1"/>
  <c r="BK106" i="1"/>
  <c r="BL106" i="1" s="1"/>
  <c r="BR106" i="1"/>
  <c r="BS106" i="1"/>
  <c r="BX106" i="1"/>
  <c r="K108" i="1"/>
  <c r="L108" i="1"/>
  <c r="M108" i="1"/>
  <c r="AG108" i="1"/>
  <c r="BI108" i="1"/>
  <c r="CD108" i="1" s="1"/>
  <c r="BN108" i="1" s="1"/>
  <c r="BK108" i="1"/>
  <c r="BL108" i="1"/>
  <c r="BR108" i="1"/>
  <c r="BT108" i="1" s="1"/>
  <c r="BS108" i="1"/>
  <c r="BX108" i="1"/>
  <c r="K110" i="1"/>
  <c r="L110" i="1"/>
  <c r="M110" i="1"/>
  <c r="AG110" i="1"/>
  <c r="BI110" i="1"/>
  <c r="BZ110" i="1" s="1"/>
  <c r="BK110" i="1"/>
  <c r="BL110" i="1" s="1"/>
  <c r="BR110" i="1"/>
  <c r="BS110" i="1"/>
  <c r="BX110" i="1"/>
  <c r="K112" i="1"/>
  <c r="L112" i="1"/>
  <c r="M112" i="1"/>
  <c r="AG112" i="1"/>
  <c r="BI112" i="1"/>
  <c r="BY112" i="1" s="1"/>
  <c r="BK112" i="1"/>
  <c r="BR112" i="1"/>
  <c r="BS112" i="1"/>
  <c r="BX112" i="1"/>
  <c r="K114" i="1"/>
  <c r="L114" i="1"/>
  <c r="M114" i="1"/>
  <c r="AG114" i="1"/>
  <c r="BI114" i="1"/>
  <c r="CD114" i="1" s="1"/>
  <c r="BN114" i="1" s="1"/>
  <c r="BO114" i="1" s="1"/>
  <c r="BK114" i="1"/>
  <c r="BR114" i="1"/>
  <c r="BS114" i="1"/>
  <c r="BX114" i="1"/>
  <c r="K116" i="1"/>
  <c r="L116" i="1"/>
  <c r="M116" i="1"/>
  <c r="AG116" i="1"/>
  <c r="BI116" i="1"/>
  <c r="CD116" i="1" s="1"/>
  <c r="BN116" i="1" s="1"/>
  <c r="BK116" i="1"/>
  <c r="BR116" i="1"/>
  <c r="BS116" i="1"/>
  <c r="BX116" i="1"/>
  <c r="K118" i="1"/>
  <c r="L118" i="1"/>
  <c r="M118" i="1"/>
  <c r="AG118" i="1"/>
  <c r="BI118" i="1"/>
  <c r="BY118" i="1" s="1"/>
  <c r="BK118" i="1"/>
  <c r="BR118" i="1"/>
  <c r="BS118" i="1"/>
  <c r="BX118" i="1"/>
  <c r="K120" i="1"/>
  <c r="L120" i="1"/>
  <c r="M120" i="1"/>
  <c r="AG120" i="1"/>
  <c r="BI120" i="1"/>
  <c r="BZ120" i="1" s="1"/>
  <c r="BK120" i="1"/>
  <c r="BL120" i="1" s="1"/>
  <c r="BR120" i="1"/>
  <c r="BS120" i="1"/>
  <c r="BX120" i="1"/>
  <c r="K122" i="1"/>
  <c r="L122" i="1"/>
  <c r="M122" i="1"/>
  <c r="AG122" i="1"/>
  <c r="BI122" i="1"/>
  <c r="BZ122" i="1" s="1"/>
  <c r="BK122" i="1"/>
  <c r="BL122" i="1"/>
  <c r="BR122" i="1"/>
  <c r="BS122" i="1"/>
  <c r="BT122" i="1" s="1"/>
  <c r="BX122" i="1"/>
  <c r="K124" i="1"/>
  <c r="L124" i="1"/>
  <c r="M124" i="1"/>
  <c r="AG124" i="1"/>
  <c r="BI124" i="1"/>
  <c r="BY124" i="1" s="1"/>
  <c r="BK124" i="1"/>
  <c r="BL124" i="1" s="1"/>
  <c r="BR124" i="1"/>
  <c r="BT124" i="1" s="1"/>
  <c r="BU124" i="1" s="1"/>
  <c r="BS124" i="1"/>
  <c r="BX124" i="1"/>
  <c r="BT88" i="1"/>
  <c r="BU88" i="1" s="1"/>
  <c r="M84" i="1"/>
  <c r="L84" i="1"/>
  <c r="K84" i="1"/>
  <c r="BL39" i="1"/>
  <c r="BL31" i="1"/>
  <c r="BT78" i="1"/>
  <c r="M80" i="1"/>
  <c r="M82" i="1"/>
  <c r="L80" i="1"/>
  <c r="K80" i="1"/>
  <c r="K82" i="1"/>
  <c r="L82" i="1"/>
  <c r="M66" i="1"/>
  <c r="M76" i="1"/>
  <c r="M72" i="1"/>
  <c r="L66" i="1"/>
  <c r="K72" i="1"/>
  <c r="L72" i="1"/>
  <c r="M78" i="1"/>
  <c r="M74" i="1"/>
  <c r="K76" i="1"/>
  <c r="L76" i="1"/>
  <c r="L74" i="1"/>
  <c r="K74" i="1"/>
  <c r="L78" i="1"/>
  <c r="K78" i="1"/>
  <c r="M70" i="1"/>
  <c r="K70" i="1"/>
  <c r="L70" i="1"/>
  <c r="BY110" i="1"/>
  <c r="BL118" i="1"/>
  <c r="CD112" i="1"/>
  <c r="BN112" i="1" s="1"/>
  <c r="BO112" i="1" s="1"/>
  <c r="BO76" i="1"/>
  <c r="AS76" i="1" s="1"/>
  <c r="BT104" i="1"/>
  <c r="BU104" i="1" s="1"/>
  <c r="BT110" i="1"/>
  <c r="BU110" i="1" s="1"/>
  <c r="BT82" i="1"/>
  <c r="BU82" i="1" s="1"/>
  <c r="BZ72" i="1"/>
  <c r="CD68" i="1"/>
  <c r="BN68" i="1" s="1"/>
  <c r="BT68" i="1" l="1"/>
  <c r="BY80" i="1"/>
  <c r="BZ80" i="1"/>
  <c r="BY92" i="1"/>
  <c r="CD102" i="1"/>
  <c r="BN102" i="1" s="1"/>
  <c r="BO102" i="1" s="1"/>
  <c r="BV122" i="1"/>
  <c r="BW122" i="1" s="1"/>
  <c r="BU122" i="1"/>
  <c r="BT100" i="1"/>
  <c r="BZ88" i="1"/>
  <c r="BT92" i="1"/>
  <c r="BU92" i="1" s="1"/>
  <c r="BT84" i="1"/>
  <c r="BU84" i="1" s="1"/>
  <c r="CD74" i="1"/>
  <c r="BN74" i="1" s="1"/>
  <c r="AO74" i="1" s="1"/>
  <c r="AM37" i="1"/>
  <c r="BA25" i="1"/>
  <c r="BZ86" i="1"/>
  <c r="CA86" i="1" s="1"/>
  <c r="CB86" i="1" s="1"/>
  <c r="CC86" i="1" s="1"/>
  <c r="BT74" i="1"/>
  <c r="BV74" i="1" s="1"/>
  <c r="BW74" i="1" s="1"/>
  <c r="CD84" i="1"/>
  <c r="BN84" i="1" s="1"/>
  <c r="BA84" i="1" s="1"/>
  <c r="BT112" i="1"/>
  <c r="BT80" i="1"/>
  <c r="BZ13" i="1"/>
  <c r="CA13" i="1" s="1"/>
  <c r="CB13" i="1" s="1"/>
  <c r="CC13" i="1" s="1"/>
  <c r="AM68" i="1"/>
  <c r="BY88" i="1"/>
  <c r="BY84" i="1"/>
  <c r="BV104" i="1"/>
  <c r="BW104" i="1" s="1"/>
  <c r="CD98" i="1"/>
  <c r="BN98" i="1" s="1"/>
  <c r="BO98" i="1" s="1"/>
  <c r="BA68" i="1"/>
  <c r="AX68" i="1" s="1"/>
  <c r="BT116" i="1"/>
  <c r="BU116" i="1" s="1"/>
  <c r="AU114" i="1"/>
  <c r="AT114" i="1" s="1"/>
  <c r="AQ114" i="1" s="1"/>
  <c r="AM72" i="1"/>
  <c r="AS43" i="1"/>
  <c r="CD122" i="1"/>
  <c r="BN122" i="1" s="1"/>
  <c r="BO122" i="1" s="1"/>
  <c r="AS122" i="1" s="1"/>
  <c r="G2" i="31"/>
  <c r="BY68" i="1"/>
  <c r="CA68" i="1" s="1"/>
  <c r="CB68" i="1" s="1"/>
  <c r="CC68" i="1" s="1"/>
  <c r="BY66" i="1"/>
  <c r="AY68" i="1"/>
  <c r="BY72" i="1"/>
  <c r="CA72" i="1" s="1"/>
  <c r="CB72" i="1" s="1"/>
  <c r="CC72" i="1" s="1"/>
  <c r="BY74" i="1"/>
  <c r="CA74" i="1" s="1"/>
  <c r="CB74" i="1" s="1"/>
  <c r="CC74" i="1" s="1"/>
  <c r="BZ112" i="1"/>
  <c r="CA112" i="1" s="1"/>
  <c r="CB112" i="1" s="1"/>
  <c r="CC112" i="1" s="1"/>
  <c r="CA80" i="1"/>
  <c r="CB80" i="1" s="1"/>
  <c r="CC80" i="1" s="1"/>
  <c r="BZ102" i="1"/>
  <c r="CA102" i="1" s="1"/>
  <c r="CB102" i="1" s="1"/>
  <c r="CC102" i="1" s="1"/>
  <c r="BZ43" i="1"/>
  <c r="AM33" i="1"/>
  <c r="AU25" i="1"/>
  <c r="AR25" i="1" s="1"/>
  <c r="BT35" i="1"/>
  <c r="BT31" i="1"/>
  <c r="BV31" i="1" s="1"/>
  <c r="BW31" i="1" s="1"/>
  <c r="BT37" i="1"/>
  <c r="BU37" i="1" s="1"/>
  <c r="BY43" i="1"/>
  <c r="AO37" i="1"/>
  <c r="AN37" i="1" s="1"/>
  <c r="BL37" i="1"/>
  <c r="BA37" i="1" s="1"/>
  <c r="AZ37" i="1" s="1"/>
  <c r="AV37" i="1" s="1"/>
  <c r="BZ37" i="1"/>
  <c r="BT41" i="1"/>
  <c r="BV41" i="1" s="1"/>
  <c r="BW41" i="1" s="1"/>
  <c r="BT33" i="1"/>
  <c r="BV33" i="1" s="1"/>
  <c r="BW33" i="1" s="1"/>
  <c r="BT43" i="1"/>
  <c r="BU43" i="1" s="1"/>
  <c r="CD41" i="1"/>
  <c r="BN41" i="1" s="1"/>
  <c r="AM41" i="1" s="1"/>
  <c r="CD29" i="1"/>
  <c r="BN29" i="1" s="1"/>
  <c r="AM29" i="1" s="1"/>
  <c r="BL43" i="1"/>
  <c r="AY43" i="1" s="1"/>
  <c r="BU31" i="1"/>
  <c r="BY41" i="1"/>
  <c r="CA41" i="1" s="1"/>
  <c r="CB41" i="1" s="1"/>
  <c r="CC41" i="1" s="1"/>
  <c r="BT15" i="1"/>
  <c r="BU15" i="1" s="1"/>
  <c r="BL15" i="1" s="1"/>
  <c r="BY25" i="1"/>
  <c r="BT17" i="1"/>
  <c r="BV17" i="1" s="1"/>
  <c r="BW17" i="1" s="1"/>
  <c r="BV98" i="1"/>
  <c r="BW98" i="1" s="1"/>
  <c r="BU98" i="1"/>
  <c r="BV90" i="1"/>
  <c r="BW90" i="1" s="1"/>
  <c r="BU90" i="1"/>
  <c r="BV92" i="1"/>
  <c r="BW92" i="1" s="1"/>
  <c r="AY80" i="1"/>
  <c r="AO80" i="1"/>
  <c r="AL80" i="1" s="1"/>
  <c r="BV80" i="1"/>
  <c r="BW80" i="1" s="1"/>
  <c r="BU80" i="1"/>
  <c r="BU94" i="1"/>
  <c r="BV94" i="1"/>
  <c r="BW94" i="1" s="1"/>
  <c r="BU72" i="1"/>
  <c r="BV72" i="1"/>
  <c r="BW72" i="1" s="1"/>
  <c r="BV35" i="1"/>
  <c r="BW35" i="1" s="1"/>
  <c r="BU35" i="1"/>
  <c r="BT66" i="1"/>
  <c r="BT120" i="1"/>
  <c r="BT29" i="1"/>
  <c r="BV96" i="1"/>
  <c r="BW96" i="1" s="1"/>
  <c r="BL41" i="1"/>
  <c r="BZ108" i="1"/>
  <c r="BT106" i="1"/>
  <c r="BV110" i="1"/>
  <c r="BW110" i="1" s="1"/>
  <c r="AU66" i="1"/>
  <c r="AR66" i="1" s="1"/>
  <c r="BY76" i="1"/>
  <c r="BT118" i="1"/>
  <c r="BE37" i="1"/>
  <c r="AO43" i="1"/>
  <c r="AN43" i="1" s="1"/>
  <c r="AJ43" i="1" s="1"/>
  <c r="K43" i="1" s="1"/>
  <c r="BZ15" i="1"/>
  <c r="CA15" i="1" s="1"/>
  <c r="CB15" i="1" s="1"/>
  <c r="CC15" i="1" s="1"/>
  <c r="BZ76" i="1"/>
  <c r="BY122" i="1"/>
  <c r="CA122" i="1" s="1"/>
  <c r="CB122" i="1" s="1"/>
  <c r="CC122" i="1" s="1"/>
  <c r="CD27" i="1"/>
  <c r="BN27" i="1" s="1"/>
  <c r="BO27" i="1" s="1"/>
  <c r="AU27" i="1" s="1"/>
  <c r="AT27" i="1" s="1"/>
  <c r="CA110" i="1"/>
  <c r="CB110" i="1" s="1"/>
  <c r="CC110" i="1" s="1"/>
  <c r="AY25" i="1"/>
  <c r="BV82" i="1"/>
  <c r="BW82" i="1" s="1"/>
  <c r="BU86" i="1"/>
  <c r="BV124" i="1"/>
  <c r="BW124" i="1" s="1"/>
  <c r="BY70" i="1"/>
  <c r="CA70" i="1" s="1"/>
  <c r="CB70" i="1" s="1"/>
  <c r="CC70" i="1" s="1"/>
  <c r="BY27" i="1"/>
  <c r="CA27" i="1" s="1"/>
  <c r="CB27" i="1" s="1"/>
  <c r="CC27" i="1" s="1"/>
  <c r="BT39" i="1"/>
  <c r="BV39" i="1" s="1"/>
  <c r="BW39" i="1" s="1"/>
  <c r="CD15" i="1"/>
  <c r="BZ66" i="1"/>
  <c r="BY108" i="1"/>
  <c r="BO68" i="1"/>
  <c r="AS68" i="1" s="1"/>
  <c r="BY98" i="1"/>
  <c r="CA98" i="1" s="1"/>
  <c r="CB98" i="1" s="1"/>
  <c r="CC98" i="1" s="1"/>
  <c r="BT27" i="1"/>
  <c r="BV27" i="1" s="1"/>
  <c r="BW27" i="1" s="1"/>
  <c r="BZ25" i="1"/>
  <c r="BZ21" i="1"/>
  <c r="CA21" i="1" s="1"/>
  <c r="CB21" i="1" s="1"/>
  <c r="CC21" i="1" s="1"/>
  <c r="BE25" i="1"/>
  <c r="BY23" i="1"/>
  <c r="CA23" i="1" s="1"/>
  <c r="CB23" i="1" s="1"/>
  <c r="CC23" i="1" s="1"/>
  <c r="BT25" i="1"/>
  <c r="AM25" i="1"/>
  <c r="BG25" i="1"/>
  <c r="BT23" i="1"/>
  <c r="BU23" i="1" s="1"/>
  <c r="BT21" i="1"/>
  <c r="BU21" i="1" s="1"/>
  <c r="CD21" i="1"/>
  <c r="BT19" i="1"/>
  <c r="BT13" i="1"/>
  <c r="BV13" i="1" s="1"/>
  <c r="BW13" i="1" s="1"/>
  <c r="CD90" i="1"/>
  <c r="BN90" i="1" s="1"/>
  <c r="BY90" i="1"/>
  <c r="BZ90" i="1"/>
  <c r="CA92" i="1"/>
  <c r="CB92" i="1" s="1"/>
  <c r="CC92" i="1" s="1"/>
  <c r="AS37" i="1"/>
  <c r="AU37" i="1"/>
  <c r="AY100" i="1"/>
  <c r="BO100" i="1"/>
  <c r="AZ25" i="1"/>
  <c r="AV25" i="1" s="1"/>
  <c r="AX25" i="1"/>
  <c r="AM116" i="1"/>
  <c r="AO116" i="1"/>
  <c r="BO116" i="1"/>
  <c r="AS116" i="1" s="1"/>
  <c r="AO108" i="1"/>
  <c r="AN108" i="1" s="1"/>
  <c r="AK108" i="1" s="1"/>
  <c r="BO108" i="1"/>
  <c r="BE108" i="1" s="1"/>
  <c r="AM108" i="1"/>
  <c r="AU122" i="1"/>
  <c r="AR122" i="1" s="1"/>
  <c r="BZ94" i="1"/>
  <c r="BZ17" i="1"/>
  <c r="CA17" i="1" s="1"/>
  <c r="CB17" i="1" s="1"/>
  <c r="CC17" i="1" s="1"/>
  <c r="AU43" i="1"/>
  <c r="CD23" i="1"/>
  <c r="BE66" i="1"/>
  <c r="CD110" i="1"/>
  <c r="BN110" i="1" s="1"/>
  <c r="AY94" i="1"/>
  <c r="CD120" i="1"/>
  <c r="BN120" i="1" s="1"/>
  <c r="BA120" i="1" s="1"/>
  <c r="CD13" i="1"/>
  <c r="BN13" i="1" s="1"/>
  <c r="AM13" i="1" s="1"/>
  <c r="CD35" i="1"/>
  <c r="BN35" i="1" s="1"/>
  <c r="BA35" i="1" s="1"/>
  <c r="AM112" i="1"/>
  <c r="BG66" i="1"/>
  <c r="BD66" i="1" s="1"/>
  <c r="AO68" i="1"/>
  <c r="AY66" i="1"/>
  <c r="AM80" i="1"/>
  <c r="BO80" i="1"/>
  <c r="BG80" i="1" s="1"/>
  <c r="BA100" i="1"/>
  <c r="BZ35" i="1"/>
  <c r="CA35" i="1" s="1"/>
  <c r="CB35" i="1" s="1"/>
  <c r="CC35" i="1" s="1"/>
  <c r="BZ124" i="1"/>
  <c r="CA124" i="1" s="1"/>
  <c r="CB124" i="1" s="1"/>
  <c r="CC124" i="1" s="1"/>
  <c r="BY120" i="1"/>
  <c r="CA120" i="1" s="1"/>
  <c r="CB120" i="1" s="1"/>
  <c r="CC120" i="1" s="1"/>
  <c r="BY29" i="1"/>
  <c r="CA29" i="1" s="1"/>
  <c r="CB29" i="1" s="1"/>
  <c r="CC29" i="1" s="1"/>
  <c r="CD86" i="1"/>
  <c r="BN86" i="1" s="1"/>
  <c r="BO86" i="1" s="1"/>
  <c r="CD31" i="1"/>
  <c r="BN31" i="1" s="1"/>
  <c r="AS66" i="1"/>
  <c r="AM66" i="1"/>
  <c r="AO25" i="1"/>
  <c r="BY31" i="1"/>
  <c r="CA31" i="1" s="1"/>
  <c r="CB31" i="1" s="1"/>
  <c r="CC31" i="1" s="1"/>
  <c r="CD70" i="1"/>
  <c r="BN70" i="1" s="1"/>
  <c r="AY70" i="1" s="1"/>
  <c r="BY106" i="1"/>
  <c r="CA106" i="1" s="1"/>
  <c r="CB106" i="1" s="1"/>
  <c r="CC106" i="1" s="1"/>
  <c r="CD92" i="1"/>
  <c r="BN92" i="1" s="1"/>
  <c r="AY92" i="1" s="1"/>
  <c r="CD124" i="1"/>
  <c r="BN124" i="1" s="1"/>
  <c r="AM124" i="1" s="1"/>
  <c r="CD96" i="1"/>
  <c r="BN96" i="1" s="1"/>
  <c r="AO96" i="1" s="1"/>
  <c r="BY96" i="1"/>
  <c r="CA96" i="1" s="1"/>
  <c r="CB96" i="1" s="1"/>
  <c r="CC96" i="1" s="1"/>
  <c r="BA66" i="1"/>
  <c r="BA80" i="1"/>
  <c r="CD17" i="1"/>
  <c r="CD106" i="1"/>
  <c r="BN106" i="1" s="1"/>
  <c r="BY37" i="1"/>
  <c r="BY94" i="1"/>
  <c r="AO66" i="1"/>
  <c r="BA94" i="1"/>
  <c r="AZ94" i="1" s="1"/>
  <c r="AJ108" i="1"/>
  <c r="BV108" i="1"/>
  <c r="BW108" i="1" s="1"/>
  <c r="BU108" i="1"/>
  <c r="AU102" i="1"/>
  <c r="AS102" i="1"/>
  <c r="BV70" i="1"/>
  <c r="BW70" i="1" s="1"/>
  <c r="BU70" i="1"/>
  <c r="BU100" i="1"/>
  <c r="BV100" i="1"/>
  <c r="BW100" i="1" s="1"/>
  <c r="BE94" i="1"/>
  <c r="BG94" i="1"/>
  <c r="BU112" i="1"/>
  <c r="BV112" i="1"/>
  <c r="BW112" i="1" s="1"/>
  <c r="BY39" i="1"/>
  <c r="CD39" i="1"/>
  <c r="BN39" i="1" s="1"/>
  <c r="BZ39" i="1"/>
  <c r="AS94" i="1"/>
  <c r="AY108" i="1"/>
  <c r="BA108" i="1"/>
  <c r="BA76" i="1"/>
  <c r="BE76" i="1"/>
  <c r="AY76" i="1"/>
  <c r="BG76" i="1"/>
  <c r="BO84" i="1"/>
  <c r="AM84" i="1"/>
  <c r="BO33" i="1"/>
  <c r="AU33" i="1" s="1"/>
  <c r="BU66" i="1"/>
  <c r="BV66" i="1"/>
  <c r="BW66" i="1" s="1"/>
  <c r="BT102" i="1"/>
  <c r="BZ100" i="1"/>
  <c r="BY100" i="1"/>
  <c r="AS112" i="1"/>
  <c r="AO112" i="1"/>
  <c r="AT66" i="1"/>
  <c r="AS25" i="1"/>
  <c r="AM100" i="1"/>
  <c r="AO100" i="1"/>
  <c r="BT114" i="1"/>
  <c r="BL102" i="1"/>
  <c r="AM102" i="1"/>
  <c r="BV78" i="1"/>
  <c r="BW78" i="1" s="1"/>
  <c r="BU78" i="1"/>
  <c r="AS114" i="1"/>
  <c r="AM114" i="1"/>
  <c r="AO114" i="1"/>
  <c r="BL88" i="1"/>
  <c r="AM88" i="1"/>
  <c r="AO88" i="1"/>
  <c r="AS88" i="1"/>
  <c r="AU88" i="1"/>
  <c r="AU76" i="1"/>
  <c r="AO76" i="1"/>
  <c r="BL19" i="1"/>
  <c r="BU76" i="1"/>
  <c r="AU112" i="1"/>
  <c r="BZ114" i="1"/>
  <c r="BY114" i="1"/>
  <c r="AO33" i="1"/>
  <c r="BL33" i="1"/>
  <c r="CD19" i="1"/>
  <c r="BY19" i="1"/>
  <c r="CA19" i="1" s="1"/>
  <c r="CB19" i="1" s="1"/>
  <c r="CC19" i="1" s="1"/>
  <c r="BL112" i="1"/>
  <c r="AM43" i="1"/>
  <c r="BL116" i="1"/>
  <c r="AY72" i="1"/>
  <c r="BO72" i="1"/>
  <c r="BA72" i="1"/>
  <c r="AO72" i="1"/>
  <c r="BY33" i="1"/>
  <c r="BZ33" i="1"/>
  <c r="CA33" i="1" s="1"/>
  <c r="CB33" i="1" s="1"/>
  <c r="CC33" i="1" s="1"/>
  <c r="BV68" i="1"/>
  <c r="BW68" i="1" s="1"/>
  <c r="BU68" i="1"/>
  <c r="BL82" i="1"/>
  <c r="CA84" i="1"/>
  <c r="CB84" i="1" s="1"/>
  <c r="CC84" i="1" s="1"/>
  <c r="BZ116" i="1"/>
  <c r="BY116" i="1"/>
  <c r="AM94" i="1"/>
  <c r="AU94" i="1"/>
  <c r="AO94" i="1"/>
  <c r="CD82" i="1"/>
  <c r="BN82" i="1" s="1"/>
  <c r="AM82" i="1" s="1"/>
  <c r="BZ82" i="1"/>
  <c r="CA82" i="1" s="1"/>
  <c r="CB82" i="1" s="1"/>
  <c r="CC82" i="1" s="1"/>
  <c r="BZ118" i="1"/>
  <c r="CA118" i="1" s="1"/>
  <c r="CB118" i="1" s="1"/>
  <c r="CC118" i="1" s="1"/>
  <c r="CD118" i="1"/>
  <c r="BN118" i="1" s="1"/>
  <c r="AO122" i="1"/>
  <c r="BL114" i="1"/>
  <c r="CD78" i="1"/>
  <c r="BN78" i="1" s="1"/>
  <c r="AY78" i="1" s="1"/>
  <c r="BZ78" i="1"/>
  <c r="CA78" i="1" s="1"/>
  <c r="CB78" i="1" s="1"/>
  <c r="CC78" i="1" s="1"/>
  <c r="BL74" i="1"/>
  <c r="BV88" i="1"/>
  <c r="BW88" i="1" s="1"/>
  <c r="BZ104" i="1"/>
  <c r="CA104" i="1" s="1"/>
  <c r="CB104" i="1" s="1"/>
  <c r="CC104" i="1" s="1"/>
  <c r="CD104" i="1"/>
  <c r="BN104" i="1" s="1"/>
  <c r="BV116" i="1"/>
  <c r="BW116" i="1" s="1"/>
  <c r="AZ68" i="1" l="1"/>
  <c r="AY98" i="1"/>
  <c r="AY84" i="1"/>
  <c r="CA88" i="1"/>
  <c r="CB88" i="1" s="1"/>
  <c r="CC88" i="1" s="1"/>
  <c r="AO84" i="1"/>
  <c r="AN84" i="1" s="1"/>
  <c r="AO98" i="1"/>
  <c r="AL98" i="1" s="1"/>
  <c r="CA66" i="1"/>
  <c r="CB66" i="1" s="1"/>
  <c r="CC66" i="1" s="1"/>
  <c r="BA98" i="1"/>
  <c r="AL37" i="1"/>
  <c r="M37" i="1" s="1"/>
  <c r="AM98" i="1"/>
  <c r="AO102" i="1"/>
  <c r="AL102" i="1" s="1"/>
  <c r="BA122" i="1"/>
  <c r="AZ122" i="1" s="1"/>
  <c r="BE122" i="1"/>
  <c r="AU98" i="1"/>
  <c r="AR98" i="1" s="1"/>
  <c r="AS98" i="1"/>
  <c r="BG98" i="1"/>
  <c r="BF98" i="1" s="1"/>
  <c r="AS33" i="1"/>
  <c r="AM122" i="1"/>
  <c r="BG122" i="1"/>
  <c r="BD122" i="1" s="1"/>
  <c r="BE98" i="1"/>
  <c r="CA90" i="1"/>
  <c r="CB90" i="1" s="1"/>
  <c r="CC90" i="1" s="1"/>
  <c r="BU74" i="1"/>
  <c r="BO92" i="1"/>
  <c r="AS92" i="1" s="1"/>
  <c r="BU39" i="1"/>
  <c r="AN80" i="1"/>
  <c r="AK80" i="1" s="1"/>
  <c r="BV84" i="1"/>
  <c r="BW84" i="1" s="1"/>
  <c r="BV37" i="1"/>
  <c r="BW37" i="1" s="1"/>
  <c r="BG37" i="1"/>
  <c r="BD37" i="1" s="1"/>
  <c r="AR114" i="1"/>
  <c r="AM74" i="1"/>
  <c r="BO74" i="1"/>
  <c r="AS74" i="1" s="1"/>
  <c r="AY122" i="1"/>
  <c r="CA108" i="1"/>
  <c r="CB108" i="1" s="1"/>
  <c r="CC108" i="1" s="1"/>
  <c r="CA76" i="1"/>
  <c r="CB76" i="1" s="1"/>
  <c r="CC76" i="1" s="1"/>
  <c r="BN15" i="1"/>
  <c r="BO15" i="1" s="1"/>
  <c r="BG15" i="1" s="1"/>
  <c r="AO41" i="1"/>
  <c r="AL41" i="1" s="1"/>
  <c r="M41" i="1" s="1"/>
  <c r="CA43" i="1"/>
  <c r="CB43" i="1" s="1"/>
  <c r="CC43" i="1" s="1"/>
  <c r="AY41" i="1"/>
  <c r="AT25" i="1"/>
  <c r="AR27" i="1"/>
  <c r="CA25" i="1"/>
  <c r="CB25" i="1" s="1"/>
  <c r="CC25" i="1" s="1"/>
  <c r="AU116" i="1"/>
  <c r="AR116" i="1" s="1"/>
  <c r="AL108" i="1"/>
  <c r="BE68" i="1"/>
  <c r="AM27" i="1"/>
  <c r="AY120" i="1"/>
  <c r="CA37" i="1"/>
  <c r="CB37" i="1" s="1"/>
  <c r="CC37" i="1" s="1"/>
  <c r="BU33" i="1"/>
  <c r="AY37" i="1"/>
  <c r="BV43" i="1"/>
  <c r="BW43" i="1" s="1"/>
  <c r="AX37" i="1"/>
  <c r="AW37" i="1"/>
  <c r="BU41" i="1"/>
  <c r="BV15" i="1"/>
  <c r="BW15" i="1" s="1"/>
  <c r="BG43" i="1"/>
  <c r="BD43" i="1" s="1"/>
  <c r="BA43" i="1"/>
  <c r="AZ43" i="1" s="1"/>
  <c r="BE43" i="1"/>
  <c r="AO29" i="1"/>
  <c r="AN29" i="1" s="1"/>
  <c r="AY29" i="1"/>
  <c r="BO41" i="1"/>
  <c r="BG41" i="1" s="1"/>
  <c r="BA29" i="1"/>
  <c r="AX29" i="1" s="1"/>
  <c r="BO29" i="1"/>
  <c r="BE29" i="1" s="1"/>
  <c r="BV21" i="1"/>
  <c r="BW21" i="1" s="1"/>
  <c r="AO27" i="1"/>
  <c r="AS27" i="1"/>
  <c r="BU17" i="1"/>
  <c r="BV106" i="1"/>
  <c r="BW106" i="1" s="1"/>
  <c r="BU106" i="1"/>
  <c r="AS108" i="1"/>
  <c r="AP114" i="1"/>
  <c r="BV29" i="1"/>
  <c r="BW29" i="1" s="1"/>
  <c r="BU29" i="1"/>
  <c r="BG68" i="1"/>
  <c r="BF68" i="1" s="1"/>
  <c r="CA94" i="1"/>
  <c r="CB94" i="1" s="1"/>
  <c r="CC94" i="1" s="1"/>
  <c r="AU68" i="1"/>
  <c r="BU120" i="1"/>
  <c r="BV120" i="1"/>
  <c r="BW120" i="1" s="1"/>
  <c r="AY86" i="1"/>
  <c r="AS80" i="1"/>
  <c r="BU118" i="1"/>
  <c r="BV118" i="1"/>
  <c r="BW118" i="1" s="1"/>
  <c r="AL43" i="1"/>
  <c r="M43" i="1" s="1"/>
  <c r="BA86" i="1"/>
  <c r="AX86" i="1" s="1"/>
  <c r="AU108" i="1"/>
  <c r="AR108" i="1" s="1"/>
  <c r="AO86" i="1"/>
  <c r="AL86" i="1" s="1"/>
  <c r="AK43" i="1"/>
  <c r="L43" i="1" s="1"/>
  <c r="BG108" i="1"/>
  <c r="BD108" i="1" s="1"/>
  <c r="AX94" i="1"/>
  <c r="BU27" i="1"/>
  <c r="BL27" i="1" s="1"/>
  <c r="BA41" i="1"/>
  <c r="AZ41" i="1" s="1"/>
  <c r="BN21" i="1"/>
  <c r="AY21" i="1" s="1"/>
  <c r="BN23" i="1"/>
  <c r="AO23" i="1" s="1"/>
  <c r="BF25" i="1"/>
  <c r="BD25" i="1"/>
  <c r="BV23" i="1"/>
  <c r="BW23" i="1" s="1"/>
  <c r="BV25" i="1"/>
  <c r="BW25" i="1" s="1"/>
  <c r="BU25" i="1"/>
  <c r="BV19" i="1"/>
  <c r="BW19" i="1" s="1"/>
  <c r="BU19" i="1"/>
  <c r="BN19" i="1"/>
  <c r="BO19" i="1" s="1"/>
  <c r="BG19" i="1" s="1"/>
  <c r="BN17" i="1"/>
  <c r="AM17" i="1" s="1"/>
  <c r="BU13" i="1"/>
  <c r="BL13" i="1" s="1"/>
  <c r="BA13" i="1" s="1"/>
  <c r="AZ13" i="1" s="1"/>
  <c r="AM31" i="1"/>
  <c r="AO31" i="1"/>
  <c r="BA31" i="1"/>
  <c r="AY31" i="1"/>
  <c r="BO31" i="1"/>
  <c r="AR43" i="1"/>
  <c r="AT43" i="1"/>
  <c r="BO96" i="1"/>
  <c r="BA96" i="1"/>
  <c r="AM96" i="1"/>
  <c r="BE86" i="1"/>
  <c r="BG86" i="1"/>
  <c r="AN66" i="1"/>
  <c r="AL66" i="1"/>
  <c r="BO35" i="1"/>
  <c r="AY35" i="1"/>
  <c r="AO35" i="1"/>
  <c r="AU100" i="1"/>
  <c r="BG100" i="1"/>
  <c r="BE100" i="1"/>
  <c r="CA100" i="1"/>
  <c r="CB100" i="1" s="1"/>
  <c r="CC100" i="1" s="1"/>
  <c r="AM106" i="1"/>
  <c r="AY106" i="1"/>
  <c r="BO106" i="1"/>
  <c r="BA106" i="1"/>
  <c r="AO106" i="1"/>
  <c r="BF66" i="1"/>
  <c r="BB66" i="1" s="1"/>
  <c r="AR37" i="1"/>
  <c r="AT37" i="1"/>
  <c r="BF37" i="1"/>
  <c r="BA70" i="1"/>
  <c r="AX70" i="1" s="1"/>
  <c r="BA124" i="1"/>
  <c r="AX124" i="1" s="1"/>
  <c r="AO13" i="1"/>
  <c r="AN13" i="1" s="1"/>
  <c r="AO124" i="1"/>
  <c r="AL124" i="1" s="1"/>
  <c r="BO13" i="1"/>
  <c r="CA39" i="1"/>
  <c r="CB39" i="1" s="1"/>
  <c r="CC39" i="1" s="1"/>
  <c r="AX66" i="1"/>
  <c r="AZ66" i="1"/>
  <c r="AU80" i="1"/>
  <c r="BE80" i="1"/>
  <c r="AJ37" i="1"/>
  <c r="K37" i="1" s="1"/>
  <c r="AK37" i="1"/>
  <c r="L37" i="1" s="1"/>
  <c r="AN68" i="1"/>
  <c r="AL68" i="1"/>
  <c r="M68" i="1" s="1"/>
  <c r="AY96" i="1"/>
  <c r="AS86" i="1"/>
  <c r="AM120" i="1"/>
  <c r="AO120" i="1"/>
  <c r="BO120" i="1"/>
  <c r="AY124" i="1"/>
  <c r="AW25" i="1"/>
  <c r="AN25" i="1"/>
  <c r="AL25" i="1"/>
  <c r="M25" i="1" s="1"/>
  <c r="AM70" i="1"/>
  <c r="AS100" i="1"/>
  <c r="BO124" i="1"/>
  <c r="AS124" i="1" s="1"/>
  <c r="AO90" i="1"/>
  <c r="AM90" i="1"/>
  <c r="BO90" i="1"/>
  <c r="BA90" i="1"/>
  <c r="AY90" i="1"/>
  <c r="AO92" i="1"/>
  <c r="BA92" i="1"/>
  <c r="AM92" i="1"/>
  <c r="AZ80" i="1"/>
  <c r="AX80" i="1"/>
  <c r="BO110" i="1"/>
  <c r="AO110" i="1"/>
  <c r="AM110" i="1"/>
  <c r="AY110" i="1"/>
  <c r="BA110" i="1"/>
  <c r="AT122" i="1"/>
  <c r="AP122" i="1" s="1"/>
  <c r="AX100" i="1"/>
  <c r="AZ100" i="1"/>
  <c r="AO70" i="1"/>
  <c r="AN70" i="1" s="1"/>
  <c r="AM35" i="1"/>
  <c r="BO70" i="1"/>
  <c r="BE70" i="1" s="1"/>
  <c r="AM86" i="1"/>
  <c r="AU86" i="1"/>
  <c r="AN116" i="1"/>
  <c r="AL116" i="1"/>
  <c r="AR33" i="1"/>
  <c r="AT33" i="1"/>
  <c r="AV94" i="1"/>
  <c r="AW94" i="1"/>
  <c r="AQ27" i="1"/>
  <c r="AP27" i="1"/>
  <c r="AX122" i="1"/>
  <c r="CA116" i="1"/>
  <c r="CB116" i="1" s="1"/>
  <c r="CC116" i="1" s="1"/>
  <c r="BA112" i="1"/>
  <c r="BG112" i="1"/>
  <c r="AY112" i="1"/>
  <c r="BE112" i="1"/>
  <c r="AN76" i="1"/>
  <c r="AL76" i="1"/>
  <c r="AY74" i="1"/>
  <c r="BA74" i="1"/>
  <c r="CA114" i="1"/>
  <c r="CB114" i="1" s="1"/>
  <c r="CC114" i="1" s="1"/>
  <c r="AT76" i="1"/>
  <c r="AR76" i="1"/>
  <c r="BU102" i="1"/>
  <c r="BV102" i="1"/>
  <c r="BW102" i="1" s="1"/>
  <c r="AR88" i="1"/>
  <c r="AT88" i="1"/>
  <c r="AQ66" i="1"/>
  <c r="AP66" i="1"/>
  <c r="AZ108" i="1"/>
  <c r="AX108" i="1"/>
  <c r="AY82" i="1"/>
  <c r="BA82" i="1"/>
  <c r="AN72" i="1"/>
  <c r="AL72" i="1"/>
  <c r="AN112" i="1"/>
  <c r="AL112" i="1"/>
  <c r="BD94" i="1"/>
  <c r="BF94" i="1"/>
  <c r="AO78" i="1"/>
  <c r="AM78" i="1"/>
  <c r="BA78" i="1"/>
  <c r="BO78" i="1"/>
  <c r="AL96" i="1"/>
  <c r="AN96" i="1"/>
  <c r="AX72" i="1"/>
  <c r="AZ72" i="1"/>
  <c r="AL88" i="1"/>
  <c r="AN88" i="1"/>
  <c r="AL84" i="1"/>
  <c r="AX84" i="1"/>
  <c r="AZ84" i="1"/>
  <c r="BE72" i="1"/>
  <c r="AS72" i="1"/>
  <c r="BG72" i="1"/>
  <c r="AU72" i="1"/>
  <c r="AR112" i="1"/>
  <c r="AT112" i="1"/>
  <c r="BG88" i="1"/>
  <c r="AY88" i="1"/>
  <c r="BA88" i="1"/>
  <c r="BE88" i="1"/>
  <c r="BA102" i="1"/>
  <c r="AY102" i="1"/>
  <c r="BG102" i="1"/>
  <c r="BE102" i="1"/>
  <c r="AZ35" i="1"/>
  <c r="AX35" i="1"/>
  <c r="AX76" i="1"/>
  <c r="AZ76" i="1"/>
  <c r="AO82" i="1"/>
  <c r="BO82" i="1"/>
  <c r="BE82" i="1" s="1"/>
  <c r="AT86" i="1"/>
  <c r="AR86" i="1"/>
  <c r="BO104" i="1"/>
  <c r="AO104" i="1"/>
  <c r="AY104" i="1"/>
  <c r="AM104" i="1"/>
  <c r="AP25" i="1"/>
  <c r="AQ25" i="1"/>
  <c r="AO39" i="1"/>
  <c r="AY39" i="1"/>
  <c r="AM39" i="1"/>
  <c r="BA39" i="1"/>
  <c r="BO39" i="1"/>
  <c r="AS84" i="1"/>
  <c r="BE84" i="1"/>
  <c r="BG84" i="1"/>
  <c r="AU84" i="1"/>
  <c r="AZ29" i="1"/>
  <c r="BU114" i="1"/>
  <c r="BV114" i="1"/>
  <c r="BW114" i="1" s="1"/>
  <c r="AV68" i="1"/>
  <c r="AW68" i="1"/>
  <c r="AR94" i="1"/>
  <c r="AT94" i="1"/>
  <c r="AN100" i="1"/>
  <c r="AL100" i="1"/>
  <c r="BD80" i="1"/>
  <c r="BF80" i="1"/>
  <c r="BD76" i="1"/>
  <c r="BF76" i="1"/>
  <c r="AN74" i="1"/>
  <c r="AL74" i="1"/>
  <c r="AT102" i="1"/>
  <c r="AR102" i="1"/>
  <c r="AZ120" i="1"/>
  <c r="AX120" i="1"/>
  <c r="BO118" i="1"/>
  <c r="AY118" i="1"/>
  <c r="AO118" i="1"/>
  <c r="AM118" i="1"/>
  <c r="BA118" i="1"/>
  <c r="AL114" i="1"/>
  <c r="AN114" i="1"/>
  <c r="BE114" i="1"/>
  <c r="BG114" i="1"/>
  <c r="AY114" i="1"/>
  <c r="BA114" i="1"/>
  <c r="AL94" i="1"/>
  <c r="AN94" i="1"/>
  <c r="BA116" i="1"/>
  <c r="BE116" i="1"/>
  <c r="BG116" i="1"/>
  <c r="AY116" i="1"/>
  <c r="BE33" i="1"/>
  <c r="AY33" i="1"/>
  <c r="BG33" i="1"/>
  <c r="BA33" i="1"/>
  <c r="AN122" i="1"/>
  <c r="AL122" i="1"/>
  <c r="AL33" i="1"/>
  <c r="M33" i="1" s="1"/>
  <c r="AN33" i="1"/>
  <c r="BA104" i="1"/>
  <c r="AX98" i="1"/>
  <c r="AZ98" i="1"/>
  <c r="BD68" i="1" l="1"/>
  <c r="AN98" i="1"/>
  <c r="AJ98" i="1" s="1"/>
  <c r="AN41" i="1"/>
  <c r="AN102" i="1"/>
  <c r="BF122" i="1"/>
  <c r="BB122" i="1" s="1"/>
  <c r="BD98" i="1"/>
  <c r="AY15" i="1"/>
  <c r="AU124" i="1"/>
  <c r="AO15" i="1"/>
  <c r="AN15" i="1" s="1"/>
  <c r="AK15" i="1" s="1"/>
  <c r="L13" i="1" s="1"/>
  <c r="AJ80" i="1"/>
  <c r="AU92" i="1"/>
  <c r="AR92" i="1" s="1"/>
  <c r="AZ124" i="1"/>
  <c r="AV124" i="1" s="1"/>
  <c r="BG92" i="1"/>
  <c r="BD92" i="1" s="1"/>
  <c r="AT98" i="1"/>
  <c r="AP98" i="1" s="1"/>
  <c r="AX41" i="1"/>
  <c r="AM15" i="1"/>
  <c r="AZ86" i="1"/>
  <c r="AV86" i="1" s="1"/>
  <c r="BE92" i="1"/>
  <c r="AU70" i="1"/>
  <c r="BG70" i="1"/>
  <c r="BE13" i="1"/>
  <c r="AK98" i="1"/>
  <c r="BG74" i="1"/>
  <c r="BF74" i="1" s="1"/>
  <c r="AU74" i="1"/>
  <c r="BE74" i="1"/>
  <c r="AT108" i="1"/>
  <c r="AP108" i="1" s="1"/>
  <c r="BA15" i="1"/>
  <c r="AZ15" i="1" s="1"/>
  <c r="AV15" i="1" s="1"/>
  <c r="AT116" i="1"/>
  <c r="BE124" i="1"/>
  <c r="AL29" i="1"/>
  <c r="M29" i="1" s="1"/>
  <c r="AU41" i="1"/>
  <c r="AT41" i="1" s="1"/>
  <c r="BF43" i="1"/>
  <c r="BC43" i="1" s="1"/>
  <c r="AN86" i="1"/>
  <c r="AK86" i="1" s="1"/>
  <c r="AY13" i="1"/>
  <c r="AU15" i="1"/>
  <c r="AR15" i="1" s="1"/>
  <c r="AX43" i="1"/>
  <c r="AS41" i="1"/>
  <c r="BE41" i="1"/>
  <c r="AS29" i="1"/>
  <c r="BG29" i="1"/>
  <c r="AU29" i="1"/>
  <c r="AX13" i="1"/>
  <c r="BA21" i="1"/>
  <c r="AZ21" i="1" s="1"/>
  <c r="AW21" i="1" s="1"/>
  <c r="AS15" i="1"/>
  <c r="BE27" i="1"/>
  <c r="AY27" i="1"/>
  <c r="BA27" i="1"/>
  <c r="BG27" i="1"/>
  <c r="BE15" i="1"/>
  <c r="AL27" i="1"/>
  <c r="M27" i="1" s="1"/>
  <c r="AN27" i="1"/>
  <c r="AL13" i="1"/>
  <c r="M15" i="1" s="1"/>
  <c r="AR68" i="1"/>
  <c r="AT68" i="1"/>
  <c r="BF108" i="1"/>
  <c r="BC108" i="1" s="1"/>
  <c r="AS70" i="1"/>
  <c r="AO21" i="1"/>
  <c r="AN21" i="1" s="1"/>
  <c r="AK21" i="1" s="1"/>
  <c r="L21" i="1" s="1"/>
  <c r="AQ98" i="1"/>
  <c r="AO17" i="1"/>
  <c r="AN17" i="1" s="1"/>
  <c r="BO21" i="1"/>
  <c r="AS21" i="1" s="1"/>
  <c r="AM21" i="1"/>
  <c r="AY23" i="1"/>
  <c r="BA23" i="1"/>
  <c r="AZ23" i="1" s="1"/>
  <c r="AV23" i="1" s="1"/>
  <c r="AM23" i="1"/>
  <c r="BO23" i="1"/>
  <c r="AS23" i="1" s="1"/>
  <c r="BC25" i="1"/>
  <c r="BB25" i="1"/>
  <c r="AO19" i="1"/>
  <c r="AN19" i="1" s="1"/>
  <c r="BA19" i="1"/>
  <c r="AX19" i="1" s="1"/>
  <c r="AU19" i="1"/>
  <c r="AT19" i="1" s="1"/>
  <c r="BE19" i="1"/>
  <c r="AS19" i="1"/>
  <c r="AM19" i="1"/>
  <c r="AY19" i="1"/>
  <c r="BO17" i="1"/>
  <c r="BA17" i="1"/>
  <c r="AY17" i="1"/>
  <c r="BG13" i="1"/>
  <c r="BD13" i="1" s="1"/>
  <c r="AN90" i="1"/>
  <c r="AL90" i="1"/>
  <c r="BD86" i="1"/>
  <c r="BF86" i="1"/>
  <c r="AZ96" i="1"/>
  <c r="AX96" i="1"/>
  <c r="BE96" i="1"/>
  <c r="AU96" i="1"/>
  <c r="BG96" i="1"/>
  <c r="AS96" i="1"/>
  <c r="AZ110" i="1"/>
  <c r="AX110" i="1"/>
  <c r="BG82" i="1"/>
  <c r="BF82" i="1" s="1"/>
  <c r="AK25" i="1"/>
  <c r="L25" i="1" s="1"/>
  <c r="AJ25" i="1"/>
  <c r="K25" i="1" s="1"/>
  <c r="AL120" i="1"/>
  <c r="AN120" i="1"/>
  <c r="AW66" i="1"/>
  <c r="AV66" i="1"/>
  <c r="AZ31" i="1"/>
  <c r="AX31" i="1"/>
  <c r="AZ70" i="1"/>
  <c r="AV70" i="1" s="1"/>
  <c r="BF100" i="1"/>
  <c r="BD100" i="1"/>
  <c r="AS13" i="1"/>
  <c r="AL70" i="1"/>
  <c r="AR100" i="1"/>
  <c r="AT100" i="1"/>
  <c r="AU13" i="1"/>
  <c r="AT13" i="1" s="1"/>
  <c r="AZ92" i="1"/>
  <c r="AX92" i="1"/>
  <c r="AJ68" i="1"/>
  <c r="K68" i="1" s="1"/>
  <c r="AK68" i="1"/>
  <c r="L68" i="1" s="1"/>
  <c r="AL35" i="1"/>
  <c r="M35" i="1" s="1"/>
  <c r="AN35" i="1"/>
  <c r="AN92" i="1"/>
  <c r="AL92" i="1"/>
  <c r="AJ41" i="1"/>
  <c r="K41" i="1" s="1"/>
  <c r="AK41" i="1"/>
  <c r="L41" i="1" s="1"/>
  <c r="AN110" i="1"/>
  <c r="AL110" i="1"/>
  <c r="BF41" i="1"/>
  <c r="BD41" i="1"/>
  <c r="AN106" i="1"/>
  <c r="AL106" i="1"/>
  <c r="AQ122" i="1"/>
  <c r="BC66" i="1"/>
  <c r="BE110" i="1"/>
  <c r="AU110" i="1"/>
  <c r="AS110" i="1"/>
  <c r="BG110" i="1"/>
  <c r="AX90" i="1"/>
  <c r="AZ90" i="1"/>
  <c r="AW41" i="1"/>
  <c r="AV41" i="1"/>
  <c r="AZ106" i="1"/>
  <c r="AX106" i="1"/>
  <c r="AJ66" i="1"/>
  <c r="AK66" i="1"/>
  <c r="AN124" i="1"/>
  <c r="AK124" i="1" s="1"/>
  <c r="AU90" i="1"/>
  <c r="BG90" i="1"/>
  <c r="BE90" i="1"/>
  <c r="AS90" i="1"/>
  <c r="BG106" i="1"/>
  <c r="BE106" i="1"/>
  <c r="AS106" i="1"/>
  <c r="AU106" i="1"/>
  <c r="BE31" i="1"/>
  <c r="AU31" i="1"/>
  <c r="BG31" i="1"/>
  <c r="AS31" i="1"/>
  <c r="AQ37" i="1"/>
  <c r="AP37" i="1"/>
  <c r="AK116" i="1"/>
  <c r="AJ116" i="1"/>
  <c r="AS35" i="1"/>
  <c r="BG35" i="1"/>
  <c r="AU35" i="1"/>
  <c r="BE35" i="1"/>
  <c r="AP43" i="1"/>
  <c r="AQ43" i="1"/>
  <c r="BG124" i="1"/>
  <c r="BD124" i="1" s="1"/>
  <c r="AW80" i="1"/>
  <c r="AV80" i="1"/>
  <c r="BE120" i="1"/>
  <c r="AS120" i="1"/>
  <c r="BG120" i="1"/>
  <c r="AU120" i="1"/>
  <c r="AR80" i="1"/>
  <c r="AT80" i="1"/>
  <c r="AL23" i="1"/>
  <c r="M23" i="1" s="1"/>
  <c r="AN23" i="1"/>
  <c r="AN31" i="1"/>
  <c r="AL31" i="1"/>
  <c r="M31" i="1" s="1"/>
  <c r="AW100" i="1"/>
  <c r="AV100" i="1"/>
  <c r="BB37" i="1"/>
  <c r="BC37" i="1"/>
  <c r="BB43" i="1"/>
  <c r="AP76" i="1"/>
  <c r="AQ76" i="1"/>
  <c r="BF112" i="1"/>
  <c r="BD112" i="1"/>
  <c r="BD102" i="1"/>
  <c r="BF102" i="1"/>
  <c r="AQ88" i="1"/>
  <c r="AP88" i="1"/>
  <c r="AW98" i="1"/>
  <c r="AV98" i="1"/>
  <c r="AJ100" i="1"/>
  <c r="AK100" i="1"/>
  <c r="AZ112" i="1"/>
  <c r="AX112" i="1"/>
  <c r="BE39" i="1"/>
  <c r="AS39" i="1"/>
  <c r="AU39" i="1"/>
  <c r="BG39" i="1"/>
  <c r="BD72" i="1"/>
  <c r="BF72" i="1"/>
  <c r="BD82" i="1"/>
  <c r="AW35" i="1"/>
  <c r="AV35" i="1"/>
  <c r="AK84" i="1"/>
  <c r="AJ84" i="1"/>
  <c r="AX82" i="1"/>
  <c r="AZ82" i="1"/>
  <c r="AX104" i="1"/>
  <c r="AZ104" i="1"/>
  <c r="AN104" i="1"/>
  <c r="AL104" i="1"/>
  <c r="AZ74" i="1"/>
  <c r="AX74" i="1"/>
  <c r="AK33" i="1"/>
  <c r="L33" i="1" s="1"/>
  <c r="AJ33" i="1"/>
  <c r="K33" i="1" s="1"/>
  <c r="AS118" i="1"/>
  <c r="BG118" i="1"/>
  <c r="AU118" i="1"/>
  <c r="BE118" i="1"/>
  <c r="AZ39" i="1"/>
  <c r="AX39" i="1"/>
  <c r="BF116" i="1"/>
  <c r="BD116" i="1"/>
  <c r="AZ102" i="1"/>
  <c r="AX102" i="1"/>
  <c r="AW72" i="1"/>
  <c r="AV72" i="1"/>
  <c r="AV43" i="1"/>
  <c r="AW43" i="1"/>
  <c r="AV120" i="1"/>
  <c r="AW120" i="1"/>
  <c r="AZ116" i="1"/>
  <c r="AX116" i="1"/>
  <c r="BC76" i="1"/>
  <c r="BB76" i="1"/>
  <c r="AV29" i="1"/>
  <c r="AW29" i="1"/>
  <c r="AL39" i="1"/>
  <c r="M39" i="1" s="1"/>
  <c r="AN39" i="1"/>
  <c r="BG104" i="1"/>
  <c r="AS104" i="1"/>
  <c r="AU104" i="1"/>
  <c r="BE104" i="1"/>
  <c r="AX88" i="1"/>
  <c r="AZ88" i="1"/>
  <c r="AK102" i="1"/>
  <c r="AJ102" i="1"/>
  <c r="AK96" i="1"/>
  <c r="AJ96" i="1"/>
  <c r="BC68" i="1"/>
  <c r="BB68" i="1"/>
  <c r="BF124" i="1"/>
  <c r="BC80" i="1"/>
  <c r="BB80" i="1"/>
  <c r="AR124" i="1"/>
  <c r="AT124" i="1"/>
  <c r="AP86" i="1"/>
  <c r="AQ86" i="1"/>
  <c r="BD88" i="1"/>
  <c r="BF88" i="1"/>
  <c r="AS78" i="1"/>
  <c r="AU78" i="1"/>
  <c r="BG78" i="1"/>
  <c r="BE78" i="1"/>
  <c r="BC122" i="1"/>
  <c r="BF19" i="1"/>
  <c r="BD19" i="1"/>
  <c r="AK13" i="1"/>
  <c r="L15" i="1" s="1"/>
  <c r="AJ13" i="1"/>
  <c r="K15" i="1" s="1"/>
  <c r="AJ88" i="1"/>
  <c r="AK88" i="1"/>
  <c r="AJ94" i="1"/>
  <c r="AK94" i="1"/>
  <c r="AK114" i="1"/>
  <c r="AJ114" i="1"/>
  <c r="AK74" i="1"/>
  <c r="AJ74" i="1"/>
  <c r="AP116" i="1"/>
  <c r="AQ116" i="1"/>
  <c r="AQ112" i="1"/>
  <c r="AP112" i="1"/>
  <c r="AR70" i="1"/>
  <c r="AT70" i="1"/>
  <c r="AX78" i="1"/>
  <c r="AZ78" i="1"/>
  <c r="AJ112" i="1"/>
  <c r="AK112" i="1"/>
  <c r="AQ102" i="1"/>
  <c r="AP102" i="1"/>
  <c r="AQ94" i="1"/>
  <c r="AP94" i="1"/>
  <c r="AT84" i="1"/>
  <c r="AR84" i="1"/>
  <c r="BB108" i="1"/>
  <c r="AX33" i="1"/>
  <c r="AZ33" i="1"/>
  <c r="AZ114" i="1"/>
  <c r="AX114" i="1"/>
  <c r="AZ118" i="1"/>
  <c r="AX118" i="1"/>
  <c r="AV13" i="1"/>
  <c r="AW13" i="1"/>
  <c r="BF84" i="1"/>
  <c r="BD84" i="1"/>
  <c r="AS82" i="1"/>
  <c r="AU82" i="1"/>
  <c r="AW84" i="1"/>
  <c r="AV84" i="1"/>
  <c r="AL78" i="1"/>
  <c r="AN78" i="1"/>
  <c r="AW108" i="1"/>
  <c r="AV108" i="1"/>
  <c r="BB98" i="1"/>
  <c r="BC98" i="1"/>
  <c r="BF15" i="1"/>
  <c r="BD15" i="1"/>
  <c r="BD70" i="1"/>
  <c r="BF70" i="1"/>
  <c r="BF33" i="1"/>
  <c r="BD33" i="1"/>
  <c r="AW86" i="1"/>
  <c r="AJ29" i="1"/>
  <c r="K29" i="1" s="1"/>
  <c r="AK29" i="1"/>
  <c r="L29" i="1" s="1"/>
  <c r="AN82" i="1"/>
  <c r="AL82" i="1"/>
  <c r="AT92" i="1"/>
  <c r="BB94" i="1"/>
  <c r="BC94" i="1"/>
  <c r="AK76" i="1"/>
  <c r="AJ76" i="1"/>
  <c r="AW122" i="1"/>
  <c r="AV122" i="1"/>
  <c r="AP33" i="1"/>
  <c r="AQ33" i="1"/>
  <c r="AK122" i="1"/>
  <c r="AJ122" i="1"/>
  <c r="BD114" i="1"/>
  <c r="BF114" i="1"/>
  <c r="AL118" i="1"/>
  <c r="AN118" i="1"/>
  <c r="AW76" i="1"/>
  <c r="AV76" i="1"/>
  <c r="AR72" i="1"/>
  <c r="AT72" i="1"/>
  <c r="AJ70" i="1"/>
  <c r="AK70" i="1"/>
  <c r="AK72" i="1"/>
  <c r="AJ72" i="1"/>
  <c r="AL15" i="1" l="1"/>
  <c r="M13" i="1" s="1"/>
  <c r="AJ15" i="1"/>
  <c r="K13" i="1" s="1"/>
  <c r="AW124" i="1"/>
  <c r="AR41" i="1"/>
  <c r="BF92" i="1"/>
  <c r="BD74" i="1"/>
  <c r="AX21" i="1"/>
  <c r="AW15" i="1"/>
  <c r="AR74" i="1"/>
  <c r="AT74" i="1"/>
  <c r="AX15" i="1"/>
  <c r="AQ108" i="1"/>
  <c r="AJ86" i="1"/>
  <c r="BF13" i="1"/>
  <c r="BB13" i="1" s="1"/>
  <c r="AT15" i="1"/>
  <c r="AP15" i="1" s="1"/>
  <c r="AV21" i="1"/>
  <c r="AW23" i="1"/>
  <c r="AL21" i="1"/>
  <c r="M21" i="1" s="1"/>
  <c r="AR29" i="1"/>
  <c r="AT29" i="1"/>
  <c r="BF29" i="1"/>
  <c r="BD29" i="1"/>
  <c r="AJ27" i="1"/>
  <c r="K27" i="1" s="1"/>
  <c r="AK27" i="1"/>
  <c r="L27" i="1" s="1"/>
  <c r="BD27" i="1"/>
  <c r="BF27" i="1"/>
  <c r="AZ27" i="1"/>
  <c r="AX27" i="1"/>
  <c r="AJ21" i="1"/>
  <c r="K21" i="1" s="1"/>
  <c r="AJ124" i="1"/>
  <c r="AL17" i="1"/>
  <c r="M17" i="1" s="1"/>
  <c r="AQ68" i="1"/>
  <c r="AP68" i="1"/>
  <c r="BE23" i="1"/>
  <c r="BE21" i="1"/>
  <c r="AU23" i="1"/>
  <c r="AT23" i="1" s="1"/>
  <c r="AU21" i="1"/>
  <c r="BG21" i="1"/>
  <c r="BF21" i="1" s="1"/>
  <c r="AZ19" i="1"/>
  <c r="AV19" i="1" s="1"/>
  <c r="AL19" i="1"/>
  <c r="M19" i="1" s="1"/>
  <c r="BG23" i="1"/>
  <c r="BF23" i="1" s="1"/>
  <c r="AX23" i="1"/>
  <c r="AR19" i="1"/>
  <c r="AU17" i="1"/>
  <c r="BG17" i="1"/>
  <c r="AS17" i="1"/>
  <c r="BE17" i="1"/>
  <c r="AX17" i="1"/>
  <c r="AZ17" i="1"/>
  <c r="AR13" i="1"/>
  <c r="AP41" i="1"/>
  <c r="AQ41" i="1"/>
  <c r="AV92" i="1"/>
  <c r="AW92" i="1"/>
  <c r="AK110" i="1"/>
  <c r="AJ110" i="1"/>
  <c r="AP80" i="1"/>
  <c r="AQ80" i="1"/>
  <c r="AR110" i="1"/>
  <c r="AT110" i="1"/>
  <c r="BD120" i="1"/>
  <c r="BF120" i="1"/>
  <c r="AJ106" i="1"/>
  <c r="AK106" i="1"/>
  <c r="AW70" i="1"/>
  <c r="BD96" i="1"/>
  <c r="BF96" i="1"/>
  <c r="AR96" i="1"/>
  <c r="AT96" i="1"/>
  <c r="AK120" i="1"/>
  <c r="AJ120" i="1"/>
  <c r="AJ31" i="1"/>
  <c r="K31" i="1" s="1"/>
  <c r="AK31" i="1"/>
  <c r="L31" i="1" s="1"/>
  <c r="AR31" i="1"/>
  <c r="AT31" i="1"/>
  <c r="BF90" i="1"/>
  <c r="BD90" i="1"/>
  <c r="AQ100" i="1"/>
  <c r="AP100" i="1"/>
  <c r="AK23" i="1"/>
  <c r="L23" i="1" s="1"/>
  <c r="AJ23" i="1"/>
  <c r="K23" i="1" s="1"/>
  <c r="AT90" i="1"/>
  <c r="AR90" i="1"/>
  <c r="BF110" i="1"/>
  <c r="BD110" i="1"/>
  <c r="AV96" i="1"/>
  <c r="AW96" i="1"/>
  <c r="AT35" i="1"/>
  <c r="AR35" i="1"/>
  <c r="AR106" i="1"/>
  <c r="AT106" i="1"/>
  <c r="AV106" i="1"/>
  <c r="AW106" i="1"/>
  <c r="AW110" i="1"/>
  <c r="AV110" i="1"/>
  <c r="AK17" i="1"/>
  <c r="L17" i="1" s="1"/>
  <c r="AJ17" i="1"/>
  <c r="K17" i="1" s="1"/>
  <c r="AV31" i="1"/>
  <c r="AW31" i="1"/>
  <c r="BF106" i="1"/>
  <c r="BD106" i="1"/>
  <c r="BB41" i="1"/>
  <c r="BC41" i="1"/>
  <c r="BF31" i="1"/>
  <c r="BD31" i="1"/>
  <c r="AW90" i="1"/>
  <c r="AV90" i="1"/>
  <c r="BC86" i="1"/>
  <c r="BB86" i="1"/>
  <c r="BF35" i="1"/>
  <c r="BD35" i="1"/>
  <c r="AJ92" i="1"/>
  <c r="AK92" i="1"/>
  <c r="AR120" i="1"/>
  <c r="AT120" i="1"/>
  <c r="AK35" i="1"/>
  <c r="L35" i="1" s="1"/>
  <c r="AJ35" i="1"/>
  <c r="K35" i="1" s="1"/>
  <c r="BB100" i="1"/>
  <c r="BC100" i="1"/>
  <c r="AJ90" i="1"/>
  <c r="AK90" i="1"/>
  <c r="AK78" i="1"/>
  <c r="AJ78" i="1"/>
  <c r="AP70" i="1"/>
  <c r="AQ70" i="1"/>
  <c r="AW88" i="1"/>
  <c r="AV88" i="1"/>
  <c r="BC72" i="1"/>
  <c r="BB72" i="1"/>
  <c r="AJ104" i="1"/>
  <c r="AK104" i="1"/>
  <c r="AP13" i="1"/>
  <c r="AQ13" i="1"/>
  <c r="BF78" i="1"/>
  <c r="BD78" i="1"/>
  <c r="AT104" i="1"/>
  <c r="AR104" i="1"/>
  <c r="AW116" i="1"/>
  <c r="AV116" i="1"/>
  <c r="AJ19" i="1"/>
  <c r="K19" i="1" s="1"/>
  <c r="AK19" i="1"/>
  <c r="L19" i="1" s="1"/>
  <c r="AJ118" i="1"/>
  <c r="AK118" i="1"/>
  <c r="AP19" i="1"/>
  <c r="AQ19" i="1"/>
  <c r="AT78" i="1"/>
  <c r="AR78" i="1"/>
  <c r="AV82" i="1"/>
  <c r="AW82" i="1"/>
  <c r="BB102" i="1"/>
  <c r="BC102" i="1"/>
  <c r="AP84" i="1"/>
  <c r="AQ84" i="1"/>
  <c r="BD39" i="1"/>
  <c r="BF39" i="1"/>
  <c r="AV118" i="1"/>
  <c r="AW118" i="1"/>
  <c r="BB74" i="1"/>
  <c r="BC74" i="1"/>
  <c r="AV102" i="1"/>
  <c r="AW102" i="1"/>
  <c r="AT39" i="1"/>
  <c r="AR39" i="1"/>
  <c r="AV114" i="1"/>
  <c r="AW114" i="1"/>
  <c r="BD104" i="1"/>
  <c r="BF104" i="1"/>
  <c r="BC116" i="1"/>
  <c r="BB116" i="1"/>
  <c r="AJ39" i="1"/>
  <c r="K39" i="1" s="1"/>
  <c r="AK39" i="1"/>
  <c r="L39" i="1" s="1"/>
  <c r="BC33" i="1"/>
  <c r="BB33" i="1"/>
  <c r="BB15" i="1"/>
  <c r="BC15" i="1"/>
  <c r="BB19" i="1"/>
  <c r="BC19" i="1"/>
  <c r="AV39" i="1"/>
  <c r="AW39" i="1"/>
  <c r="AV74" i="1"/>
  <c r="AW74" i="1"/>
  <c r="BC112" i="1"/>
  <c r="BB112" i="1"/>
  <c r="AT82" i="1"/>
  <c r="AR82" i="1"/>
  <c r="BB88" i="1"/>
  <c r="BC88" i="1"/>
  <c r="AW104" i="1"/>
  <c r="AV104" i="1"/>
  <c r="BC92" i="1"/>
  <c r="BB92" i="1"/>
  <c r="AW33" i="1"/>
  <c r="AV33" i="1"/>
  <c r="BC124" i="1"/>
  <c r="BB124" i="1"/>
  <c r="AQ92" i="1"/>
  <c r="AP92" i="1"/>
  <c r="BB84" i="1"/>
  <c r="BC84" i="1"/>
  <c r="AP72" i="1"/>
  <c r="AQ72" i="1"/>
  <c r="BC70" i="1"/>
  <c r="BB70" i="1"/>
  <c r="AQ124" i="1"/>
  <c r="AP124" i="1"/>
  <c r="BD118" i="1"/>
  <c r="BF118" i="1"/>
  <c r="BC114" i="1"/>
  <c r="BB114" i="1"/>
  <c r="AT118" i="1"/>
  <c r="AR118" i="1"/>
  <c r="AV112" i="1"/>
  <c r="AW112" i="1"/>
  <c r="AW78" i="1"/>
  <c r="AV78" i="1"/>
  <c r="AK82" i="1"/>
  <c r="AJ82" i="1"/>
  <c r="BB82" i="1"/>
  <c r="BC82" i="1"/>
  <c r="AC2" i="31" l="1"/>
  <c r="AR23" i="1"/>
  <c r="AP74" i="1"/>
  <c r="AQ74" i="1"/>
  <c r="AQ15" i="1"/>
  <c r="BC13" i="1"/>
  <c r="BB29" i="1"/>
  <c r="BC29" i="1"/>
  <c r="AP29" i="1"/>
  <c r="AQ29" i="1"/>
  <c r="AW27" i="1"/>
  <c r="AV27" i="1"/>
  <c r="BC27" i="1"/>
  <c r="BB27" i="1"/>
  <c r="BD23" i="1"/>
  <c r="BD21" i="1"/>
  <c r="AW19" i="1"/>
  <c r="AD2" i="31"/>
  <c r="AR21" i="1"/>
  <c r="AT21" i="1"/>
  <c r="AE2" i="31"/>
  <c r="BC21" i="1"/>
  <c r="BB21" i="1"/>
  <c r="AV17" i="1"/>
  <c r="AW17" i="1"/>
  <c r="BD17" i="1"/>
  <c r="BF17" i="1"/>
  <c r="AR17" i="1"/>
  <c r="AT17" i="1"/>
  <c r="BC120" i="1"/>
  <c r="BB120" i="1"/>
  <c r="AQ23" i="1"/>
  <c r="AP23" i="1"/>
  <c r="BB23" i="1"/>
  <c r="BC23" i="1"/>
  <c r="BB110" i="1"/>
  <c r="BC110" i="1"/>
  <c r="AQ110" i="1"/>
  <c r="AP110" i="1"/>
  <c r="AP120" i="1"/>
  <c r="AQ120" i="1"/>
  <c r="AQ90" i="1"/>
  <c r="AP90" i="1"/>
  <c r="AP96" i="1"/>
  <c r="AQ96" i="1"/>
  <c r="BC31" i="1"/>
  <c r="BB31" i="1"/>
  <c r="AP106" i="1"/>
  <c r="AQ106" i="1"/>
  <c r="BB96" i="1"/>
  <c r="BC96" i="1"/>
  <c r="BB35" i="1"/>
  <c r="BC35" i="1"/>
  <c r="BB106" i="1"/>
  <c r="BC106" i="1"/>
  <c r="AP35" i="1"/>
  <c r="AQ35" i="1"/>
  <c r="BC90" i="1"/>
  <c r="BB90" i="1"/>
  <c r="AQ31" i="1"/>
  <c r="AP31" i="1"/>
  <c r="AP78" i="1"/>
  <c r="AQ78" i="1"/>
  <c r="AQ118" i="1"/>
  <c r="AP118" i="1"/>
  <c r="BC118" i="1"/>
  <c r="BB118" i="1"/>
  <c r="BB104" i="1"/>
  <c r="BC104" i="1"/>
  <c r="AQ39" i="1"/>
  <c r="AP39" i="1"/>
  <c r="BB78" i="1"/>
  <c r="BC78" i="1"/>
  <c r="AQ104" i="1"/>
  <c r="AP104" i="1"/>
  <c r="BC39" i="1"/>
  <c r="BB39" i="1"/>
  <c r="AP82" i="1"/>
  <c r="AQ82" i="1"/>
  <c r="H2" i="31" l="1"/>
  <c r="AQ21" i="1"/>
  <c r="AP21" i="1"/>
  <c r="AP17" i="1"/>
  <c r="AQ17" i="1"/>
  <c r="BB17" i="1"/>
  <c r="BC17" i="1"/>
</calcChain>
</file>

<file path=xl/sharedStrings.xml><?xml version="1.0" encoding="utf-8"?>
<sst xmlns="http://schemas.openxmlformats.org/spreadsheetml/2006/main" count="647" uniqueCount="173">
  <si>
    <t>　</t>
    <phoneticPr fontId="2"/>
  </si>
  <si>
    <t>旧氏名等</t>
    <rPh sb="0" eb="1">
      <t>キュウ</t>
    </rPh>
    <rPh sb="1" eb="2">
      <t>シ</t>
    </rPh>
    <rPh sb="2" eb="3">
      <t>ナ</t>
    </rPh>
    <rPh sb="3" eb="4">
      <t>トウ</t>
    </rPh>
    <phoneticPr fontId="2"/>
  </si>
  <si>
    <t>コ
｜
ド</t>
    <phoneticPr fontId="2"/>
  </si>
  <si>
    <t>標準</t>
    <rPh sb="0" eb="2">
      <t>ヒョウジュン</t>
    </rPh>
    <phoneticPr fontId="2"/>
  </si>
  <si>
    <t>半月前</t>
    <rPh sb="0" eb="2">
      <t>ハンツキ</t>
    </rPh>
    <rPh sb="2" eb="3">
      <t>マエ</t>
    </rPh>
    <phoneticPr fontId="2"/>
  </si>
  <si>
    <t>年</t>
    <rPh sb="0" eb="1">
      <t>ネン</t>
    </rPh>
    <phoneticPr fontId="2"/>
  </si>
  <si>
    <t>N月</t>
    <rPh sb="1" eb="2">
      <t>ツキ</t>
    </rPh>
    <phoneticPr fontId="2"/>
  </si>
  <si>
    <t>N年月日</t>
    <rPh sb="1" eb="4">
      <t>ネンガッピ</t>
    </rPh>
    <phoneticPr fontId="2"/>
  </si>
  <si>
    <t>月末</t>
    <rPh sb="0" eb="2">
      <t>ゲツマツ</t>
    </rPh>
    <phoneticPr fontId="2"/>
  </si>
  <si>
    <t>当月日数</t>
    <rPh sb="0" eb="2">
      <t>トウゲツ</t>
    </rPh>
    <rPh sb="2" eb="4">
      <t>ニッスウ</t>
    </rPh>
    <phoneticPr fontId="2"/>
  </si>
  <si>
    <t>実日数</t>
    <rPh sb="0" eb="1">
      <t>ジツ</t>
    </rPh>
    <rPh sb="1" eb="3">
      <t>ニッスウ</t>
    </rPh>
    <phoneticPr fontId="2"/>
  </si>
  <si>
    <t>至　　　年　月　日</t>
    <rPh sb="0" eb="1">
      <t>シ</t>
    </rPh>
    <rPh sb="4" eb="5">
      <t>トシ</t>
    </rPh>
    <rPh sb="6" eb="7">
      <t>ツキ</t>
    </rPh>
    <rPh sb="8" eb="9">
      <t>ヒ</t>
    </rPh>
    <phoneticPr fontId="2"/>
  </si>
  <si>
    <t>標準　－　標準</t>
    <rPh sb="0" eb="1">
      <t>シルベ</t>
    </rPh>
    <rPh sb="1" eb="2">
      <t>ジュン</t>
    </rPh>
    <rPh sb="5" eb="7">
      <t>ヒョウジュン</t>
    </rPh>
    <phoneticPr fontId="2"/>
  </si>
  <si>
    <t>標準　－　半月前</t>
    <rPh sb="0" eb="2">
      <t>ヒョウジュン</t>
    </rPh>
    <rPh sb="5" eb="8">
      <t>ハンツキマエ</t>
    </rPh>
    <phoneticPr fontId="2"/>
  </si>
  <si>
    <t>半月後</t>
    <rPh sb="0" eb="2">
      <t>ハンツキ</t>
    </rPh>
    <rPh sb="2" eb="3">
      <t>ゴ</t>
    </rPh>
    <phoneticPr fontId="2"/>
  </si>
  <si>
    <t>自　　　年　月　日</t>
    <rPh sb="0" eb="1">
      <t>ジ</t>
    </rPh>
    <rPh sb="4" eb="5">
      <t>トシ</t>
    </rPh>
    <rPh sb="6" eb="7">
      <t>ツキ</t>
    </rPh>
    <rPh sb="8" eb="9">
      <t>ヒ</t>
    </rPh>
    <phoneticPr fontId="2"/>
  </si>
  <si>
    <t>半月後　－　標準</t>
    <rPh sb="0" eb="2">
      <t>ハンツキ</t>
    </rPh>
    <rPh sb="2" eb="3">
      <t>ゴ</t>
    </rPh>
    <rPh sb="6" eb="8">
      <t>ヒョウジュン</t>
    </rPh>
    <phoneticPr fontId="2"/>
  </si>
  <si>
    <t>半月後　－　半月前</t>
    <rPh sb="0" eb="2">
      <t>ハンツキ</t>
    </rPh>
    <rPh sb="2" eb="3">
      <t>ゴ</t>
    </rPh>
    <rPh sb="6" eb="9">
      <t>ハンツキマエ</t>
    </rPh>
    <phoneticPr fontId="2"/>
  </si>
  <si>
    <t>至が半月前</t>
    <rPh sb="0" eb="1">
      <t>シ</t>
    </rPh>
    <rPh sb="2" eb="4">
      <t>ハンツキ</t>
    </rPh>
    <rPh sb="4" eb="5">
      <t>マエ</t>
    </rPh>
    <phoneticPr fontId="2"/>
  </si>
  <si>
    <t>自が半月後</t>
    <rPh sb="0" eb="1">
      <t>ジ</t>
    </rPh>
    <rPh sb="2" eb="5">
      <t>ハンツキゴ</t>
    </rPh>
    <phoneticPr fontId="2"/>
  </si>
  <si>
    <t>自が半月後、至が半月前</t>
    <rPh sb="0" eb="1">
      <t>ジ</t>
    </rPh>
    <rPh sb="2" eb="5">
      <t>ハンツキゴ</t>
    </rPh>
    <phoneticPr fontId="2"/>
  </si>
  <si>
    <t>通常</t>
    <rPh sb="0" eb="2">
      <t>ツウジョウ</t>
    </rPh>
    <phoneticPr fontId="2"/>
  </si>
  <si>
    <t>区分</t>
    <rPh sb="0" eb="2">
      <t>クブン</t>
    </rPh>
    <phoneticPr fontId="2"/>
  </si>
  <si>
    <t>職　　　名　　　等</t>
    <rPh sb="0" eb="1">
      <t>ショク</t>
    </rPh>
    <rPh sb="4" eb="5">
      <t>ナ</t>
    </rPh>
    <rPh sb="8" eb="9">
      <t>トウ</t>
    </rPh>
    <phoneticPr fontId="2"/>
  </si>
  <si>
    <t>自</t>
    <rPh sb="0" eb="1">
      <t>ジ</t>
    </rPh>
    <phoneticPr fontId="2"/>
  </si>
  <si>
    <t>至</t>
    <rPh sb="0" eb="1">
      <t>シ</t>
    </rPh>
    <phoneticPr fontId="2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</si>
  <si>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2"/>
  </si>
  <si>
    <t>在職年月数</t>
    <rPh sb="0" eb="2">
      <t>ザイショク</t>
    </rPh>
    <rPh sb="2" eb="4">
      <t>ネンゲツ</t>
    </rPh>
    <rPh sb="4" eb="5">
      <t>スウ</t>
    </rPh>
    <phoneticPr fontId="2"/>
  </si>
  <si>
    <t>功労名</t>
    <rPh sb="0" eb="2">
      <t>コウロウ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</si>
  <si>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</si>
  <si>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ふりがな
ペンネーム・芸名</t>
    <rPh sb="11" eb="13">
      <t>ゲイメイ</t>
    </rPh>
    <phoneticPr fontId="2"/>
  </si>
  <si>
    <t>勲　　　章</t>
    <rPh sb="0" eb="1">
      <t>イサオ</t>
    </rPh>
    <rPh sb="4" eb="5">
      <t>ショウ</t>
    </rPh>
    <phoneticPr fontId="2"/>
  </si>
  <si>
    <t xml:space="preserve"> 備 考</t>
    <rPh sb="1" eb="2">
      <t>ビ</t>
    </rPh>
    <rPh sb="3" eb="4">
      <t>コウ</t>
    </rPh>
    <phoneticPr fontId="2"/>
  </si>
  <si>
    <t>性別</t>
    <rPh sb="0" eb="2">
      <t>セイベツ</t>
    </rPh>
    <phoneticPr fontId="2"/>
  </si>
  <si>
    <t>１　男
２　女</t>
    <rPh sb="2" eb="3">
      <t>オトコ</t>
    </rPh>
    <rPh sb="6" eb="7">
      <t>オンナ</t>
    </rPh>
    <phoneticPr fontId="2"/>
  </si>
  <si>
    <t>　</t>
    <phoneticPr fontId="2"/>
  </si>
  <si>
    <t>コード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</si>
  <si>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</si>
  <si>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</si>
  <si>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</si>
  <si>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ふりがな</t>
    <phoneticPr fontId="2"/>
  </si>
  <si>
    <t>年次
(発令)</t>
    <rPh sb="0" eb="2">
      <t>ネンジ</t>
    </rPh>
    <rPh sb="4" eb="6">
      <t>ハツレイ</t>
    </rPh>
    <phoneticPr fontId="2"/>
  </si>
  <si>
    <t>省
庁
等</t>
    <rPh sb="0" eb="1">
      <t>ショウ</t>
    </rPh>
    <rPh sb="2" eb="3">
      <t>チョウ</t>
    </rPh>
    <rPh sb="4" eb="5">
      <t>トウ</t>
    </rPh>
    <phoneticPr fontId="2"/>
  </si>
  <si>
    <t>褒　　　章</t>
    <rPh sb="0" eb="1">
      <t>ホ</t>
    </rPh>
    <rPh sb="4" eb="5">
      <t>ショウ</t>
    </rPh>
    <phoneticPr fontId="2"/>
  </si>
  <si>
    <t>至の日付</t>
    <rPh sb="0" eb="1">
      <t>イタル</t>
    </rPh>
    <rPh sb="2" eb="4">
      <t>ヒヅケ</t>
    </rPh>
    <phoneticPr fontId="2"/>
  </si>
  <si>
    <t>表　　彰　　歴</t>
    <rPh sb="0" eb="1">
      <t>ヒョウ</t>
    </rPh>
    <rPh sb="3" eb="4">
      <t>アキラ</t>
    </rPh>
    <rPh sb="6" eb="7">
      <t>レキ</t>
    </rPh>
    <phoneticPr fontId="2"/>
  </si>
  <si>
    <t>最　終　学　歴</t>
    <rPh sb="0" eb="1">
      <t>サイ</t>
    </rPh>
    <rPh sb="2" eb="3">
      <t>オワリ</t>
    </rPh>
    <rPh sb="4" eb="5">
      <t>ガク</t>
    </rPh>
    <rPh sb="6" eb="7">
      <t>レキ</t>
    </rPh>
    <phoneticPr fontId="2"/>
  </si>
  <si>
    <t>資本金</t>
    <rPh sb="0" eb="3">
      <t>シホンキン</t>
    </rPh>
    <phoneticPr fontId="2"/>
  </si>
  <si>
    <t>従業員</t>
    <rPh sb="0" eb="3">
      <t>ジュウギョウイン</t>
    </rPh>
    <phoneticPr fontId="2"/>
  </si>
  <si>
    <t>販売高</t>
    <rPh sb="0" eb="3">
      <t>ハンバイダカ</t>
    </rPh>
    <phoneticPr fontId="2"/>
  </si>
  <si>
    <t>年齢</t>
    <rPh sb="0" eb="2">
      <t>ネンレイ</t>
    </rPh>
    <phoneticPr fontId="2"/>
  </si>
  <si>
    <t>会</t>
    <rPh sb="0" eb="1">
      <t>カイ</t>
    </rPh>
    <phoneticPr fontId="2"/>
  </si>
  <si>
    <t>社</t>
    <rPh sb="0" eb="1">
      <t>シャ</t>
    </rPh>
    <phoneticPr fontId="2"/>
  </si>
  <si>
    <t>副</t>
    <rPh sb="0" eb="1">
      <t>フク</t>
    </rPh>
    <phoneticPr fontId="2"/>
  </si>
  <si>
    <t>専</t>
    <rPh sb="0" eb="1">
      <t>セン</t>
    </rPh>
    <phoneticPr fontId="2"/>
  </si>
  <si>
    <t>常</t>
    <rPh sb="0" eb="1">
      <t>ジョウ</t>
    </rPh>
    <phoneticPr fontId="2"/>
  </si>
  <si>
    <t>通し
番号</t>
    <rPh sb="0" eb="1">
      <t>トオ</t>
    </rPh>
    <rPh sb="3" eb="4">
      <t>バン</t>
    </rPh>
    <rPh sb="4" eb="5">
      <t>ゴウ</t>
    </rPh>
    <phoneticPr fontId="2"/>
  </si>
  <si>
    <t>性
別</t>
    <rPh sb="0" eb="1">
      <t>セイ</t>
    </rPh>
    <rPh sb="2" eb="3">
      <t>ベツ</t>
    </rPh>
    <phoneticPr fontId="2"/>
  </si>
  <si>
    <t>会員数</t>
    <rPh sb="0" eb="3">
      <t>カイインスウ</t>
    </rPh>
    <phoneticPr fontId="2"/>
  </si>
  <si>
    <t>年予算</t>
    <rPh sb="0" eb="1">
      <t>ネン</t>
    </rPh>
    <rPh sb="1" eb="3">
      <t>ヨサン</t>
    </rPh>
    <phoneticPr fontId="2"/>
  </si>
  <si>
    <t>名　称</t>
    <rPh sb="0" eb="1">
      <t>メイ</t>
    </rPh>
    <rPh sb="2" eb="3">
      <t>ショウ</t>
    </rPh>
    <phoneticPr fontId="2"/>
  </si>
  <si>
    <t>役　員</t>
    <rPh sb="0" eb="1">
      <t>ヤク</t>
    </rPh>
    <rPh sb="2" eb="3">
      <t>イン</t>
    </rPh>
    <phoneticPr fontId="2"/>
  </si>
  <si>
    <t>職　員</t>
    <rPh sb="0" eb="1">
      <t>ショク</t>
    </rPh>
    <rPh sb="2" eb="3">
      <t>イン</t>
    </rPh>
    <phoneticPr fontId="2"/>
  </si>
  <si>
    <t>長</t>
    <rPh sb="0" eb="1">
      <t>チョウ</t>
    </rPh>
    <phoneticPr fontId="2"/>
  </si>
  <si>
    <t>理</t>
    <rPh sb="0" eb="1">
      <t>リ</t>
    </rPh>
    <phoneticPr fontId="2"/>
  </si>
  <si>
    <t>係</t>
    <rPh sb="0" eb="1">
      <t>カカリ</t>
    </rPh>
    <phoneticPr fontId="2"/>
  </si>
  <si>
    <t>申立</t>
    <rPh sb="0" eb="2">
      <t>モウシタテ</t>
    </rPh>
    <phoneticPr fontId="2"/>
  </si>
  <si>
    <t>氏　 名</t>
    <rPh sb="0" eb="1">
      <t>シ</t>
    </rPh>
    <rPh sb="3" eb="4">
      <t>メイ</t>
    </rPh>
    <phoneticPr fontId="2"/>
  </si>
  <si>
    <t>+-</t>
    <phoneticPr fontId="2"/>
  </si>
  <si>
    <t>+0</t>
    <phoneticPr fontId="2"/>
  </si>
  <si>
    <t>0-</t>
    <phoneticPr fontId="2"/>
  </si>
  <si>
    <t>現在</t>
    <rPh sb="0" eb="2">
      <t>ゲンザイ</t>
    </rPh>
    <phoneticPr fontId="2"/>
  </si>
  <si>
    <t>万円</t>
    <rPh sb="0" eb="2">
      <t>マンエン</t>
    </rPh>
    <phoneticPr fontId="2"/>
  </si>
  <si>
    <t>人</t>
    <rPh sb="0" eb="1">
      <t>ニン</t>
    </rPh>
    <phoneticPr fontId="2"/>
  </si>
  <si>
    <t>本   籍</t>
    <rPh sb="0" eb="1">
      <t>ホン</t>
    </rPh>
    <rPh sb="4" eb="5">
      <t>セキ</t>
    </rPh>
    <phoneticPr fontId="2"/>
  </si>
  <si>
    <t>主　 要</t>
    <rPh sb="0" eb="1">
      <t>シュ</t>
    </rPh>
    <rPh sb="3" eb="4">
      <t>ヨウ</t>
    </rPh>
    <phoneticPr fontId="2"/>
  </si>
  <si>
    <t>経　 歴</t>
    <rPh sb="0" eb="1">
      <t>キョウ</t>
    </rPh>
    <rPh sb="3" eb="4">
      <t>レキ</t>
    </rPh>
    <phoneticPr fontId="2"/>
  </si>
  <si>
    <t>現住所</t>
    <rPh sb="0" eb="1">
      <t>ゲン</t>
    </rPh>
    <rPh sb="1" eb="2">
      <t>ジュウ</t>
    </rPh>
    <rPh sb="2" eb="3">
      <t>トコロ</t>
    </rPh>
    <phoneticPr fontId="2"/>
  </si>
  <si>
    <t>団
体
の
規
模
な
ど</t>
    <rPh sb="0" eb="1">
      <t>ダン</t>
    </rPh>
    <rPh sb="2" eb="3">
      <t>タイ</t>
    </rPh>
    <phoneticPr fontId="2"/>
  </si>
  <si>
    <t>氏
名</t>
    <rPh sb="0" eb="1">
      <t>シ</t>
    </rPh>
    <rPh sb="2" eb="3">
      <t>メイ</t>
    </rPh>
    <phoneticPr fontId="2"/>
  </si>
  <si>
    <t>コ
｜
ド</t>
    <phoneticPr fontId="2"/>
  </si>
  <si>
    <t>（Ｂ）</t>
    <phoneticPr fontId="2"/>
  </si>
  <si>
    <t xml:space="preserve"> </t>
    <phoneticPr fontId="2"/>
  </si>
  <si>
    <t>　</t>
    <phoneticPr fontId="2"/>
  </si>
  <si>
    <t>会
社
の
規
模
な
ど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</si>
  <si>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</si>
  <si>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</si>
  <si>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</si>
  <si>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 </t>
    <phoneticPr fontId="2"/>
  </si>
  <si>
    <t xml:space="preserve"> </t>
    <phoneticPr fontId="2"/>
  </si>
  <si>
    <t>勲　　章　　審　　査　　票</t>
    <rPh sb="0" eb="1">
      <t>イサオ</t>
    </rPh>
    <rPh sb="3" eb="4">
      <t>ショウ</t>
    </rPh>
    <rPh sb="6" eb="7">
      <t>シン</t>
    </rPh>
    <rPh sb="9" eb="10">
      <t>ジャ</t>
    </rPh>
    <rPh sb="12" eb="13">
      <t>ヒョウ</t>
    </rPh>
    <phoneticPr fontId="2"/>
  </si>
  <si>
    <t>決定</t>
    <rPh sb="0" eb="2">
      <t>ケッテイ</t>
    </rPh>
    <phoneticPr fontId="2"/>
  </si>
  <si>
    <t>賞勲</t>
    <rPh sb="0" eb="2">
      <t>ショウクン</t>
    </rPh>
    <phoneticPr fontId="2"/>
  </si>
  <si>
    <t>（Ｂ・Ｄ・Ｅー２）</t>
  </si>
  <si>
    <t>叙勲発令日</t>
  </si>
  <si>
    <t>地方自治功労</t>
    <rPh sb="0" eb="2">
      <t>チホウ</t>
    </rPh>
    <rPh sb="2" eb="4">
      <t>ジチ</t>
    </rPh>
    <rPh sb="4" eb="6">
      <t>コウロウ</t>
    </rPh>
    <phoneticPr fontId="2"/>
  </si>
  <si>
    <t>旭単</t>
    <rPh sb="0" eb="2">
      <t>キョクタン</t>
    </rPh>
    <phoneticPr fontId="2"/>
  </si>
  <si>
    <t xml:space="preserve"> 総務省自治行政局</t>
    <rPh sb="1" eb="4">
      <t>ソウムショウ</t>
    </rPh>
    <rPh sb="4" eb="6">
      <t>ジチ</t>
    </rPh>
    <rPh sb="6" eb="8">
      <t>ギョウセイ</t>
    </rPh>
    <rPh sb="8" eb="9">
      <t>キョク</t>
    </rPh>
    <phoneticPr fontId="2"/>
  </si>
  <si>
    <t>ふりがな（姓）</t>
    <rPh sb="5" eb="6">
      <t>セイ</t>
    </rPh>
    <phoneticPr fontId="2"/>
  </si>
  <si>
    <t>ふりがな（名）</t>
    <rPh sb="5" eb="6">
      <t>メイ</t>
    </rPh>
    <phoneticPr fontId="2"/>
  </si>
  <si>
    <t>主要経歴</t>
    <rPh sb="0" eb="2">
      <t>シュヨウ</t>
    </rPh>
    <rPh sb="2" eb="4">
      <t>ケイレキ</t>
    </rPh>
    <phoneticPr fontId="2"/>
  </si>
  <si>
    <t>現住所（１）</t>
    <rPh sb="0" eb="3">
      <t>ゲンジュウショ</t>
    </rPh>
    <phoneticPr fontId="2"/>
  </si>
  <si>
    <t>現住所（２）</t>
    <rPh sb="0" eb="3">
      <t>ゲンジュウショ</t>
    </rPh>
    <phoneticPr fontId="2"/>
  </si>
  <si>
    <t>春秋であればr00/4/29のように入力</t>
    <phoneticPr fontId="2"/>
  </si>
  <si>
    <t>主要経歴２</t>
    <rPh sb="0" eb="2">
      <t>シュヨウ</t>
    </rPh>
    <rPh sb="2" eb="4">
      <t>ケイレキ</t>
    </rPh>
    <phoneticPr fontId="2"/>
  </si>
  <si>
    <t>主要経歴１</t>
    <rPh sb="0" eb="2">
      <t>シュヨウ</t>
    </rPh>
    <rPh sb="2" eb="4">
      <t>ケイレキ</t>
    </rPh>
    <phoneticPr fontId="2"/>
  </si>
  <si>
    <t>在職日数</t>
    <rPh sb="2" eb="3">
      <t>ヒ</t>
    </rPh>
    <rPh sb="3" eb="4">
      <t>スウ</t>
    </rPh>
    <phoneticPr fontId="2"/>
  </si>
  <si>
    <t>在職月数</t>
    <rPh sb="3" eb="4">
      <t>スウ</t>
    </rPh>
    <phoneticPr fontId="2"/>
  </si>
  <si>
    <t>在職年数</t>
    <rPh sb="3" eb="4">
      <t>スウ</t>
    </rPh>
    <phoneticPr fontId="2"/>
  </si>
  <si>
    <t>擬叙</t>
    <phoneticPr fontId="2"/>
  </si>
  <si>
    <t>換算年数</t>
    <rPh sb="0" eb="4">
      <t>カンサンネンスウ</t>
    </rPh>
    <phoneticPr fontId="2"/>
  </si>
  <si>
    <t>折衝</t>
    <phoneticPr fontId="2"/>
  </si>
  <si>
    <t>申立</t>
    <phoneticPr fontId="2"/>
  </si>
  <si>
    <t>前叙勲
（褒章）</t>
    <rPh sb="0" eb="1">
      <t>マエ</t>
    </rPh>
    <rPh sb="1" eb="3">
      <t>ジョクン</t>
    </rPh>
    <rPh sb="5" eb="7">
      <t>ホウショウ</t>
    </rPh>
    <phoneticPr fontId="2"/>
  </si>
  <si>
    <t>結果</t>
    <rPh sb="0" eb="2">
      <t>ケッカ</t>
    </rPh>
    <phoneticPr fontId="2"/>
  </si>
  <si>
    <t>氏</t>
    <rPh sb="0" eb="1">
      <t>ウジ</t>
    </rPh>
    <phoneticPr fontId="2"/>
  </si>
  <si>
    <t>名</t>
    <rPh sb="0" eb="1">
      <t>メイ</t>
    </rPh>
    <phoneticPr fontId="2"/>
  </si>
  <si>
    <t>備考</t>
    <rPh sb="0" eb="2">
      <t>ビコウ</t>
    </rPh>
    <phoneticPr fontId="2"/>
  </si>
  <si>
    <t>格付</t>
    <rPh sb="0" eb="2">
      <t>カクツ</t>
    </rPh>
    <phoneticPr fontId="2"/>
  </si>
  <si>
    <t>郵便番号</t>
    <rPh sb="0" eb="4">
      <t>ユウビンバンゴウ</t>
    </rPh>
    <phoneticPr fontId="2"/>
  </si>
  <si>
    <t>活　動
範　囲</t>
    <rPh sb="0" eb="1">
      <t>カツ</t>
    </rPh>
    <rPh sb="2" eb="3">
      <t>ドウ</t>
    </rPh>
    <rPh sb="4" eb="5">
      <t>ハン</t>
    </rPh>
    <rPh sb="6" eb="7">
      <t>イ</t>
    </rPh>
    <phoneticPr fontId="2"/>
  </si>
  <si>
    <t>活　動
範　囲</t>
    <rPh sb="0" eb="1">
      <t>カツ</t>
    </rPh>
    <rPh sb="2" eb="3">
      <t>ドウ</t>
    </rPh>
    <rPh sb="4" eb="5">
      <t>ハン</t>
    </rPh>
    <rPh sb="6" eb="7">
      <t>ガコイ</t>
    </rPh>
    <phoneticPr fontId="2"/>
  </si>
  <si>
    <t>本籍コード</t>
    <rPh sb="0" eb="2">
      <t>ホンセキ</t>
    </rPh>
    <phoneticPr fontId="2"/>
  </si>
  <si>
    <t>現住所コード</t>
    <rPh sb="0" eb="3">
      <t>ゲンジュウショ</t>
    </rPh>
    <phoneticPr fontId="2"/>
  </si>
  <si>
    <t>本籍</t>
    <rPh sb="0" eb="2">
      <t>ホンセキ</t>
    </rPh>
    <phoneticPr fontId="2"/>
  </si>
  <si>
    <t>本籍①</t>
    <rPh sb="0" eb="2">
      <t>ホンセキ</t>
    </rPh>
    <phoneticPr fontId="2"/>
  </si>
  <si>
    <t>本籍②</t>
    <rPh sb="0" eb="2">
      <t>ホンセキ</t>
    </rPh>
    <phoneticPr fontId="2"/>
  </si>
  <si>
    <t>現住所①</t>
    <rPh sb="0" eb="3">
      <t>ゲンジュウショ</t>
    </rPh>
    <phoneticPr fontId="2"/>
  </si>
  <si>
    <t>現住所②</t>
    <rPh sb="0" eb="3">
      <t>ゲンジュウショ</t>
    </rPh>
    <phoneticPr fontId="2"/>
  </si>
  <si>
    <t>○</t>
    <phoneticPr fontId="2"/>
  </si>
  <si>
    <t>令８秋</t>
    <rPh sb="0" eb="1">
      <t>レイ</t>
    </rPh>
    <rPh sb="2" eb="3">
      <t>アキ</t>
    </rPh>
    <phoneticPr fontId="2"/>
  </si>
  <si>
    <t>経歴行数</t>
    <rPh sb="0" eb="2">
      <t>ケイレキ</t>
    </rPh>
    <rPh sb="2" eb="3">
      <t>ギョウ</t>
    </rPh>
    <rPh sb="3" eb="4">
      <t>スウ</t>
    </rPh>
    <phoneticPr fontId="2"/>
  </si>
  <si>
    <t>漢数字入力数</t>
    <rPh sb="0" eb="3">
      <t>カンスウジ</t>
    </rPh>
    <rPh sb="3" eb="5">
      <t>ニュウリョク</t>
    </rPh>
    <rPh sb="5" eb="6">
      <t>スウ</t>
    </rPh>
    <phoneticPr fontId="2"/>
  </si>
  <si>
    <t>令８秋</t>
    <phoneticPr fontId="2"/>
  </si>
  <si>
    <t>○○省△△局</t>
    <rPh sb="2" eb="3">
      <t>ショウ</t>
    </rPh>
    <rPh sb="5" eb="6">
      <t>キョク</t>
    </rPh>
    <phoneticPr fontId="2"/>
  </si>
  <si>
    <t>東京都千代田区</t>
    <rPh sb="0" eb="3">
      <t>トウキョウト</t>
    </rPh>
    <rPh sb="3" eb="7">
      <t>チヨダク</t>
    </rPh>
    <phoneticPr fontId="2"/>
  </si>
  <si>
    <t>永田町１番地</t>
    <rPh sb="0" eb="3">
      <t>ナガタチョウ</t>
    </rPh>
    <rPh sb="4" eb="6">
      <t>バンチ</t>
    </rPh>
    <phoneticPr fontId="2"/>
  </si>
  <si>
    <t>○○県○○市▲▲区</t>
    <rPh sb="2" eb="3">
      <t>ケン</t>
    </rPh>
    <rPh sb="5" eb="6">
      <t>シ</t>
    </rPh>
    <rPh sb="8" eb="9">
      <t>ク</t>
    </rPh>
    <phoneticPr fontId="2"/>
  </si>
  <si>
    <t>△△１丁目２番３号</t>
    <rPh sb="3" eb="5">
      <t>チョウメ</t>
    </rPh>
    <rPh sb="6" eb="7">
      <t>バン</t>
    </rPh>
    <rPh sb="8" eb="9">
      <t>ゴウ</t>
    </rPh>
    <phoneticPr fontId="2"/>
  </si>
  <si>
    <t>○○　○○</t>
    <phoneticPr fontId="2"/>
  </si>
  <si>
    <t>○○　○○</t>
  </si>
  <si>
    <t>●●</t>
    <phoneticPr fontId="2"/>
  </si>
  <si>
    <r>
      <rPr>
        <sz val="6"/>
        <rFont val="ＭＳ 明朝"/>
        <family val="1"/>
        <charset val="128"/>
      </rPr>
      <t>□□□□　○○○○</t>
    </r>
    <r>
      <rPr>
        <sz val="9"/>
        <rFont val="ＭＳ 明朝"/>
        <family val="1"/>
        <charset val="128"/>
      </rPr>
      <t xml:space="preserve">
□□　○○
</t>
    </r>
    <r>
      <rPr>
        <sz val="6"/>
        <rFont val="ＭＳ 明朝"/>
        <family val="1"/>
        <charset val="128"/>
      </rPr>
      <t>(昭○○年○月○日改姓)</t>
    </r>
    <rPh sb="17" eb="18">
      <t>アキラ</t>
    </rPh>
    <rPh sb="20" eb="21">
      <t>ネン</t>
    </rPh>
    <rPh sb="22" eb="23">
      <t>ツキ</t>
    </rPh>
    <rPh sb="24" eb="25">
      <t>ニチ</t>
    </rPh>
    <rPh sb="25" eb="27">
      <t>カイセイ</t>
    </rPh>
    <phoneticPr fontId="2"/>
  </si>
  <si>
    <t>平成○年春　藍綬
（○○功労）</t>
    <rPh sb="0" eb="2">
      <t>ヘイセイ</t>
    </rPh>
    <rPh sb="3" eb="4">
      <t>ネン</t>
    </rPh>
    <rPh sb="4" eb="5">
      <t>ハル</t>
    </rPh>
    <rPh sb="6" eb="8">
      <t>アイジュ</t>
    </rPh>
    <rPh sb="12" eb="14">
      <t>コウロウ</t>
    </rPh>
    <phoneticPr fontId="2"/>
  </si>
  <si>
    <t>昭和○年○月○日</t>
    <rPh sb="0" eb="2">
      <t>ショウワ</t>
    </rPh>
    <rPh sb="3" eb="4">
      <t>ネン</t>
    </rPh>
    <rPh sb="5" eb="6">
      <t>ツキ</t>
    </rPh>
    <rPh sb="7" eb="8">
      <t>ヒ</t>
    </rPh>
    <phoneticPr fontId="2"/>
  </si>
  <si>
    <t>(○○歳)</t>
    <phoneticPr fontId="2"/>
  </si>
  <si>
    <t>現　○○市△△自治会会長</t>
    <rPh sb="0" eb="1">
      <t>ゲン</t>
    </rPh>
    <rPh sb="4" eb="5">
      <t>シ</t>
    </rPh>
    <rPh sb="7" eb="10">
      <t>ジチカイ</t>
    </rPh>
    <rPh sb="10" eb="12">
      <t>カイチョウ</t>
    </rPh>
    <phoneticPr fontId="2"/>
  </si>
  <si>
    <t>○○大学法学部</t>
    <rPh sb="2" eb="4">
      <t>ダイガク</t>
    </rPh>
    <rPh sb="4" eb="7">
      <t>ホウガクブ</t>
    </rPh>
    <phoneticPr fontId="2"/>
  </si>
  <si>
    <t>令和○年○月○日
自治会等地縁による団体功労者総務大臣表彰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</si>
  <si>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昭和23年３月卒</t>
    <phoneticPr fontId="2"/>
  </si>
  <si>
    <t>▼指定方法</t>
    <rPh sb="1" eb="3">
      <t>シテイ</t>
    </rPh>
    <rPh sb="3" eb="5">
      <t>ホウホウ</t>
    </rPh>
    <phoneticPr fontId="2"/>
  </si>
  <si>
    <t>○○市△△町内会会長</t>
    <rPh sb="0" eb="3">
      <t>マルマルシ</t>
    </rPh>
    <rPh sb="5" eb="8">
      <t>チョウナイカイ</t>
    </rPh>
    <rPh sb="8" eb="10">
      <t>カイチョウ</t>
    </rPh>
    <phoneticPr fontId="2"/>
  </si>
  <si>
    <t>　　　同上　　　副会長</t>
    <rPh sb="3" eb="5">
      <t>ドウジョウ</t>
    </rPh>
    <rPh sb="8" eb="11">
      <t>フクカイチョウ</t>
    </rPh>
    <phoneticPr fontId="2"/>
  </si>
  <si>
    <t>※H12.10.1より、「○○市△△町内会」から　　
　「○○市△△自治会」に改名。</t>
    <rPh sb="39" eb="41">
      <t>カイメイ</t>
    </rPh>
    <phoneticPr fontId="2"/>
  </si>
  <si>
    <t>○○市△△自治会会長</t>
    <rPh sb="0" eb="3">
      <t>マルマルシ</t>
    </rPh>
    <rPh sb="5" eb="8">
      <t>ジチカイ</t>
    </rPh>
    <rPh sb="8" eb="10">
      <t>カイチョウ</t>
    </rPh>
    <phoneticPr fontId="2"/>
  </si>
  <si>
    <t>○○貿易㈱（関西支社）勤務</t>
    <rPh sb="2" eb="4">
      <t>ボウエキ</t>
    </rPh>
    <rPh sb="6" eb="8">
      <t>カンサイ</t>
    </rPh>
    <rPh sb="8" eb="10">
      <t>シシャ</t>
    </rPh>
    <rPh sb="11" eb="13">
      <t>キンム</t>
    </rPh>
    <phoneticPr fontId="2"/>
  </si>
  <si>
    <t>○○商事㈱　勤務</t>
    <rPh sb="2" eb="4">
      <t>ショウジ</t>
    </rPh>
    <rPh sb="6" eb="8">
      <t>キンム</t>
    </rPh>
    <phoneticPr fontId="2"/>
  </si>
  <si>
    <t>（昭34.2.16　社名変更）
■■物産㈱　取締役</t>
    <rPh sb="1" eb="2">
      <t>アキラ</t>
    </rPh>
    <rPh sb="10" eb="12">
      <t>シャメイ</t>
    </rPh>
    <rPh sb="12" eb="14">
      <t>ヘンコウ</t>
    </rPh>
    <rPh sb="18" eb="20">
      <t>ブッサン</t>
    </rPh>
    <rPh sb="22" eb="25">
      <t>トリシマリヤク</t>
    </rPh>
    <phoneticPr fontId="2"/>
  </si>
  <si>
    <t>　　　同上　　代表取締役
　　　　　　　　常務取締役</t>
    <rPh sb="3" eb="5">
      <t>ドウジョウ</t>
    </rPh>
    <rPh sb="7" eb="9">
      <t>ダイヒョウ</t>
    </rPh>
    <rPh sb="9" eb="12">
      <t>トリシマリヤク</t>
    </rPh>
    <rPh sb="21" eb="23">
      <t>ジョウム</t>
    </rPh>
    <rPh sb="23" eb="26">
      <t>トリシマリヤク</t>
    </rPh>
    <phoneticPr fontId="2"/>
  </si>
  <si>
    <r>
      <t xml:space="preserve">＜総合評価候補者について＞
備考欄に、総合評価候補者である旨と、単位自治会の会長としての在職年月数を記載すること。
</t>
    </r>
    <r>
      <rPr>
        <sz val="9"/>
        <color rgb="FF0000CC"/>
        <rFont val="HGｺﾞｼｯｸE"/>
        <family val="3"/>
        <charset val="128"/>
      </rPr>
      <t>例 総合評価候補者（単位自治会会長歴●年△月）</t>
    </r>
    <r>
      <rPr>
        <sz val="9"/>
        <rFont val="HGｺﾞｼｯｸE"/>
        <family val="3"/>
        <charset val="128"/>
      </rPr>
      <t xml:space="preserve">
　</t>
    </r>
    <rPh sb="1" eb="3">
      <t>ソウゴウ</t>
    </rPh>
    <rPh sb="3" eb="5">
      <t>ヒョウカ</t>
    </rPh>
    <rPh sb="5" eb="8">
      <t>コウホシャ</t>
    </rPh>
    <rPh sb="14" eb="16">
      <t>ビコウ</t>
    </rPh>
    <rPh sb="16" eb="17">
      <t>ラン</t>
    </rPh>
    <rPh sb="19" eb="21">
      <t>ソウゴウ</t>
    </rPh>
    <rPh sb="21" eb="23">
      <t>ヒョウカ</t>
    </rPh>
    <rPh sb="23" eb="26">
      <t>コウホシャ</t>
    </rPh>
    <rPh sb="29" eb="30">
      <t>ムネ</t>
    </rPh>
    <rPh sb="32" eb="34">
      <t>タンイ</t>
    </rPh>
    <rPh sb="34" eb="37">
      <t>ジチカイ</t>
    </rPh>
    <rPh sb="38" eb="40">
      <t>カイチョウ</t>
    </rPh>
    <rPh sb="44" eb="46">
      <t>ザイショク</t>
    </rPh>
    <rPh sb="46" eb="47">
      <t>ネン</t>
    </rPh>
    <rPh sb="47" eb="49">
      <t>ツキスウ</t>
    </rPh>
    <rPh sb="50" eb="52">
      <t>キサイ</t>
    </rPh>
    <rPh sb="59" eb="60">
      <t>レイ</t>
    </rPh>
    <rPh sb="74" eb="76">
      <t>カイチョウ</t>
    </rPh>
    <phoneticPr fontId="2"/>
  </si>
  <si>
    <t>無職</t>
    <rPh sb="0" eb="2">
      <t>ムショク</t>
    </rPh>
    <phoneticPr fontId="2"/>
  </si>
  <si>
    <t>氏名の「●」について、戸籍抄本はフォントの違いによるものであり、●は常用漢字である。</t>
    <phoneticPr fontId="2"/>
  </si>
  <si>
    <t>平成8年6月</t>
    <rPh sb="0" eb="2">
      <t>ヘイセイ</t>
    </rPh>
    <rPh sb="3" eb="4">
      <t>ネン</t>
    </rPh>
    <rPh sb="5" eb="6">
      <t>ツキ</t>
    </rPh>
    <phoneticPr fontId="2"/>
  </si>
  <si>
    <t>□□物産㈱</t>
    <rPh sb="2" eb="4">
      <t>ブッサン</t>
    </rPh>
    <phoneticPr fontId="2"/>
  </si>
  <si>
    <t>自</t>
  </si>
  <si>
    <t>至</t>
  </si>
  <si>
    <t>平成12年６月</t>
    <rPh sb="0" eb="2">
      <t>ヘイセイ</t>
    </rPh>
    <rPh sb="4" eb="5">
      <t>ネン</t>
    </rPh>
    <rPh sb="6" eb="7">
      <t>ツキ</t>
    </rPh>
    <phoneticPr fontId="2"/>
  </si>
  <si>
    <t>令和○○年○月</t>
    <rPh sb="0" eb="2">
      <t>レイワ</t>
    </rPh>
    <rPh sb="4" eb="5">
      <t>ネン</t>
    </rPh>
    <rPh sb="6" eb="7">
      <t>ツキ</t>
    </rPh>
    <phoneticPr fontId="2"/>
  </si>
  <si>
    <t>○○市△△町内会</t>
    <rPh sb="0" eb="3">
      <t>マルマルシ</t>
    </rPh>
    <rPh sb="5" eb="8">
      <t>チョウナイカイ</t>
    </rPh>
    <phoneticPr fontId="2"/>
  </si>
  <si>
    <t>○○市△△自治会</t>
    <rPh sb="0" eb="3">
      <t>マルマルシ</t>
    </rPh>
    <rPh sb="5" eb="8">
      <t>ジチカイ</t>
    </rPh>
    <phoneticPr fontId="2"/>
  </si>
  <si>
    <t>○○市△△町</t>
    <rPh sb="0" eb="3">
      <t>マルマルシ</t>
    </rPh>
    <rPh sb="5" eb="6">
      <t>マチ</t>
    </rPh>
    <phoneticPr fontId="2"/>
  </si>
  <si>
    <t>180世帯</t>
    <rPh sb="3" eb="5">
      <t>セタイ</t>
    </rPh>
    <phoneticPr fontId="2"/>
  </si>
  <si>
    <t>600世帯</t>
    <rPh sb="3" eb="5">
      <t>セタイ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</si>
</sst>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);[Red]\(0\)"/>
    <numFmt numFmtId="178" formatCode="[&lt;=999]000;[&lt;=99999]000\-00;000\-0000"/>
  </numFmts>
  <fonts count="5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Ｐゴシック"/>
      <family val="3"/>
      <charset val="128"/>
    </font>
    <font>
      <sz val="5.5"/>
      <name val="ＭＳ 明朝"/>
      <family val="1"/>
      <charset val="128"/>
    </font>
    <font>
      <sz val="14"/>
      <name val="IPAmj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name val="ＭＳ 明朝"/>
      <family val="1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0000CC"/>
      <name val="ＭＳ 明朝"/>
      <family val="1"/>
      <charset val="128"/>
    </font>
    <font>
      <sz val="13"/>
      <name val="ＭＳ 明朝"/>
      <family val="1"/>
      <charset val="128"/>
    </font>
    <font>
      <sz val="9"/>
      <name val="HGｺﾞｼｯｸE"/>
      <family val="3"/>
      <charset val="128"/>
    </font>
    <font>
      <sz val="9"/>
      <color rgb="FF0000CC"/>
      <name val="HGｺﾞｼｯｸE"/>
      <family val="3"/>
      <charset val="128"/>
    </font>
  </fonts>
  <fills count="4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43">
    <xf numFmtId="0" fontId="0" fillId="0" borderId="0"/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2" borderId="91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" fillId="5" borderId="92" applyNumberFormat="0" applyFont="0" applyAlignment="0" applyProtection="0">
      <alignment vertical="center"/>
    </xf>
    <xf numFmtId="0" fontId="21" fillId="0" borderId="93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9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5" fillId="0" borderId="95" applyNumberFormat="0" applyFill="0" applyAlignment="0" applyProtection="0">
      <alignment vertical="center"/>
    </xf>
    <xf numFmtId="0" fontId="26" fillId="0" borderId="96" applyNumberFormat="0" applyFill="0" applyAlignment="0" applyProtection="0">
      <alignment vertical="center"/>
    </xf>
    <xf numFmtId="0" fontId="27" fillId="0" borderId="9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8" applyNumberFormat="0" applyFill="0" applyAlignment="0" applyProtection="0">
      <alignment vertical="center"/>
    </xf>
    <xf numFmtId="0" fontId="29" fillId="35" borderId="9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94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72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10" xfId="0" applyFont="1" applyBorder="1" applyAlignment="1">
      <alignment vertical="center"/>
    </xf>
    <xf numFmtId="0" fontId="10" fillId="0" borderId="11" xfId="0" applyFont="1" applyBorder="1" applyAlignment="1">
      <alignment horizontal="center" vertical="distributed" wrapText="1"/>
    </xf>
    <xf numFmtId="0" fontId="10" fillId="0" borderId="12" xfId="0" applyFont="1" applyBorder="1" applyAlignment="1">
      <alignment horizontal="left" vertical="distributed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1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left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left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57" fontId="8" fillId="0" borderId="0" xfId="0" applyNumberFormat="1" applyFont="1" applyAlignment="1">
      <alignment vertical="center"/>
    </xf>
    <xf numFmtId="0" fontId="3" fillId="0" borderId="0" xfId="0" applyFont="1"/>
    <xf numFmtId="57" fontId="3" fillId="4" borderId="0" xfId="0" applyNumberFormat="1" applyFont="1" applyFill="1" applyAlignment="1">
      <alignment vertical="center"/>
    </xf>
    <xf numFmtId="57" fontId="3" fillId="0" borderId="0" xfId="0" applyNumberFormat="1" applyFont="1" applyAlignment="1">
      <alignment vertical="center"/>
    </xf>
    <xf numFmtId="57" fontId="3" fillId="6" borderId="0" xfId="0" applyNumberFormat="1" applyFont="1" applyFill="1" applyAlignment="1">
      <alignment vertical="center"/>
    </xf>
    <xf numFmtId="57" fontId="3" fillId="0" borderId="0" xfId="0" applyNumberFormat="1" applyFont="1"/>
    <xf numFmtId="57" fontId="8" fillId="0" borderId="16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24" xfId="0" applyFont="1" applyBorder="1"/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57" fontId="10" fillId="0" borderId="0" xfId="0" applyNumberFormat="1" applyFont="1" applyAlignment="1">
      <alignment horizontal="center" vertical="center"/>
    </xf>
    <xf numFmtId="57" fontId="10" fillId="0" borderId="16" xfId="0" applyNumberFormat="1" applyFont="1" applyBorder="1" applyAlignment="1">
      <alignment horizontal="center" vertical="center"/>
    </xf>
    <xf numFmtId="57" fontId="10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57" fontId="10" fillId="0" borderId="25" xfId="0" applyNumberFormat="1" applyFont="1" applyBorder="1" applyAlignment="1">
      <alignment horizontal="center" vertical="center"/>
    </xf>
    <xf numFmtId="57" fontId="10" fillId="0" borderId="26" xfId="0" applyNumberFormat="1" applyFont="1" applyBorder="1" applyAlignment="1">
      <alignment horizontal="center" vertical="center"/>
    </xf>
    <xf numFmtId="57" fontId="10" fillId="0" borderId="27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3" fillId="0" borderId="29" xfId="0" applyFont="1" applyBorder="1"/>
    <xf numFmtId="49" fontId="3" fillId="0" borderId="0" xfId="0" applyNumberFormat="1" applyFont="1"/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57" fontId="10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23" xfId="0" applyFont="1" applyBorder="1" applyAlignment="1">
      <alignment horizontal="center"/>
    </xf>
    <xf numFmtId="0" fontId="6" fillId="0" borderId="5" xfId="0" applyFont="1" applyBorder="1" applyAlignment="1">
      <alignment horizontal="center" vertical="distributed"/>
    </xf>
    <xf numFmtId="0" fontId="3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 vertical="distributed" wrapText="1"/>
    </xf>
    <xf numFmtId="57" fontId="10" fillId="0" borderId="24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0" borderId="39" xfId="0" applyFont="1" applyBorder="1" applyAlignment="1">
      <alignment horizontal="center" vertical="center"/>
    </xf>
    <xf numFmtId="57" fontId="6" fillId="0" borderId="17" xfId="0" applyNumberFormat="1" applyFont="1" applyBorder="1" applyAlignment="1">
      <alignment horizontal="left" vertical="center"/>
    </xf>
    <xf numFmtId="57" fontId="6" fillId="0" borderId="41" xfId="0" applyNumberFormat="1" applyFont="1" applyBorder="1" applyAlignment="1">
      <alignment horizontal="left" vertical="center"/>
    </xf>
    <xf numFmtId="57" fontId="6" fillId="0" borderId="33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0" borderId="4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49" fontId="3" fillId="0" borderId="0" xfId="0" applyNumberFormat="1" applyFont="1" applyAlignment="1">
      <alignment vertical="center" wrapText="1"/>
    </xf>
    <xf numFmtId="57" fontId="3" fillId="7" borderId="0" xfId="0" applyNumberFormat="1" applyFont="1" applyFill="1" applyAlignment="1">
      <alignment vertical="center"/>
    </xf>
    <xf numFmtId="57" fontId="10" fillId="0" borderId="27" xfId="0" applyNumberFormat="1" applyFont="1" applyBorder="1" applyAlignment="1">
      <alignment horizontal="right" vertical="top"/>
    </xf>
    <xf numFmtId="0" fontId="10" fillId="0" borderId="27" xfId="0" applyFont="1" applyBorder="1" applyAlignment="1">
      <alignment horizontal="right" vertical="top"/>
    </xf>
    <xf numFmtId="0" fontId="3" fillId="0" borderId="43" xfId="0" applyFont="1" applyBorder="1" applyAlignment="1">
      <alignment horizontal="right" vertical="top"/>
    </xf>
    <xf numFmtId="57" fontId="10" fillId="0" borderId="26" xfId="0" applyNumberFormat="1" applyFont="1" applyBorder="1" applyAlignment="1">
      <alignment horizontal="right" vertical="top"/>
    </xf>
    <xf numFmtId="0" fontId="3" fillId="0" borderId="40" xfId="0" applyFont="1" applyBorder="1" applyAlignment="1">
      <alignment horizontal="right" vertical="top"/>
    </xf>
    <xf numFmtId="0" fontId="10" fillId="0" borderId="26" xfId="0" applyFont="1" applyBorder="1" applyAlignment="1">
      <alignment horizontal="right" vertical="top"/>
    </xf>
    <xf numFmtId="0" fontId="8" fillId="0" borderId="24" xfId="0" applyFont="1" applyBorder="1" applyAlignment="1">
      <alignment vertical="center"/>
    </xf>
    <xf numFmtId="0" fontId="3" fillId="0" borderId="17" xfId="0" applyFont="1" applyBorder="1" applyAlignment="1">
      <alignment horizontal="center"/>
    </xf>
    <xf numFmtId="177" fontId="11" fillId="0" borderId="2" xfId="0" applyNumberFormat="1" applyFont="1" applyBorder="1" applyAlignment="1">
      <alignment horizontal="center" vertical="center"/>
    </xf>
    <xf numFmtId="177" fontId="11" fillId="0" borderId="37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distributed"/>
    </xf>
    <xf numFmtId="0" fontId="10" fillId="0" borderId="44" xfId="0" applyFont="1" applyBorder="1" applyAlignment="1">
      <alignment horizontal="right" vertical="top"/>
    </xf>
    <xf numFmtId="0" fontId="10" fillId="0" borderId="45" xfId="0" applyFont="1" applyBorder="1" applyAlignment="1">
      <alignment horizontal="right" vertical="top"/>
    </xf>
    <xf numFmtId="57" fontId="10" fillId="0" borderId="33" xfId="0" applyNumberFormat="1" applyFont="1" applyBorder="1" applyAlignment="1">
      <alignment horizontal="right" vertical="top"/>
    </xf>
    <xf numFmtId="57" fontId="10" fillId="0" borderId="46" xfId="0" applyNumberFormat="1" applyFont="1" applyBorder="1" applyAlignment="1">
      <alignment horizontal="right" vertical="top"/>
    </xf>
    <xf numFmtId="177" fontId="11" fillId="0" borderId="1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7" borderId="15" xfId="0" applyFont="1" applyFill="1" applyBorder="1" applyAlignment="1">
      <alignment vertical="center"/>
    </xf>
    <xf numFmtId="0" fontId="10" fillId="0" borderId="4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58" fontId="33" fillId="7" borderId="15" xfId="0" applyNumberFormat="1" applyFont="1" applyFill="1" applyBorder="1" applyAlignment="1">
      <alignment vertical="center"/>
    </xf>
    <xf numFmtId="0" fontId="34" fillId="0" borderId="1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57" fontId="35" fillId="0" borderId="41" xfId="0" applyNumberFormat="1" applyFont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57" fontId="35" fillId="0" borderId="17" xfId="0" applyNumberFormat="1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6" fillId="0" borderId="11" xfId="0" applyFont="1" applyBorder="1"/>
    <xf numFmtId="0" fontId="35" fillId="0" borderId="10" xfId="0" applyFont="1" applyBorder="1" applyAlignment="1">
      <alignment vertical="center"/>
    </xf>
    <xf numFmtId="0" fontId="34" fillId="0" borderId="10" xfId="0" applyFont="1" applyBorder="1" applyAlignment="1">
      <alignment horizontal="center" vertical="center"/>
    </xf>
    <xf numFmtId="57" fontId="35" fillId="0" borderId="10" xfId="0" applyNumberFormat="1" applyFont="1" applyBorder="1" applyAlignment="1">
      <alignment horizontal="left" vertical="center"/>
    </xf>
    <xf numFmtId="0" fontId="35" fillId="0" borderId="10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6" fillId="0" borderId="6" xfId="0" applyFont="1" applyBorder="1"/>
    <xf numFmtId="0" fontId="35" fillId="0" borderId="0" xfId="0" applyFont="1" applyAlignment="1">
      <alignment vertical="center"/>
    </xf>
    <xf numFmtId="57" fontId="3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0" xfId="0" applyFont="1"/>
    <xf numFmtId="57" fontId="35" fillId="0" borderId="0" xfId="0" applyNumberFormat="1" applyFont="1" applyAlignment="1">
      <alignment vertical="center"/>
    </xf>
    <xf numFmtId="0" fontId="36" fillId="0" borderId="7" xfId="0" applyFont="1" applyBorder="1" applyAlignment="1">
      <alignment vertical="center"/>
    </xf>
    <xf numFmtId="0" fontId="35" fillId="0" borderId="7" xfId="0" applyFont="1" applyBorder="1"/>
    <xf numFmtId="0" fontId="35" fillId="0" borderId="7" xfId="0" applyFont="1" applyBorder="1" applyAlignment="1">
      <alignment vertical="center"/>
    </xf>
    <xf numFmtId="0" fontId="34" fillId="0" borderId="7" xfId="0" applyFont="1" applyBorder="1" applyAlignment="1">
      <alignment horizontal="center" vertical="center"/>
    </xf>
    <xf numFmtId="57" fontId="35" fillId="0" borderId="7" xfId="0" applyNumberFormat="1" applyFont="1" applyBorder="1" applyAlignment="1">
      <alignment vertical="center"/>
    </xf>
    <xf numFmtId="0" fontId="35" fillId="0" borderId="7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24" xfId="0" applyFont="1" applyBorder="1" applyAlignment="1">
      <alignment horizontal="center"/>
    </xf>
    <xf numFmtId="0" fontId="36" fillId="0" borderId="2" xfId="0" applyFont="1" applyBorder="1" applyAlignment="1">
      <alignment vertical="center"/>
    </xf>
    <xf numFmtId="0" fontId="35" fillId="0" borderId="2" xfId="0" applyFont="1" applyBorder="1"/>
    <xf numFmtId="0" fontId="35" fillId="0" borderId="2" xfId="0" applyFont="1" applyBorder="1" applyAlignment="1">
      <alignment vertical="center"/>
    </xf>
    <xf numFmtId="57" fontId="35" fillId="0" borderId="2" xfId="0" applyNumberFormat="1" applyFont="1" applyBorder="1" applyAlignment="1">
      <alignment vertical="center"/>
    </xf>
    <xf numFmtId="0" fontId="35" fillId="0" borderId="2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7" fillId="0" borderId="0" xfId="0" applyFont="1" applyAlignment="1">
      <alignment horizontal="center" vertical="top"/>
    </xf>
    <xf numFmtId="0" fontId="38" fillId="0" borderId="28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0" fontId="2" fillId="37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15" fillId="37" borderId="0" xfId="0" applyNumberFormat="1" applyFont="1" applyFill="1" applyAlignment="1">
      <alignment horizontal="left"/>
    </xf>
    <xf numFmtId="0" fontId="11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/>
    </xf>
    <xf numFmtId="57" fontId="42" fillId="0" borderId="40" xfId="0" applyNumberFormat="1" applyFont="1" applyBorder="1" applyAlignment="1">
      <alignment horizontal="left" vertical="center" shrinkToFit="1"/>
    </xf>
    <xf numFmtId="57" fontId="42" fillId="0" borderId="17" xfId="0" applyNumberFormat="1" applyFont="1" applyBorder="1" applyAlignment="1">
      <alignment horizontal="left" vertical="center" shrinkToFit="1"/>
    </xf>
    <xf numFmtId="57" fontId="42" fillId="0" borderId="41" xfId="0" applyNumberFormat="1" applyFont="1" applyBorder="1" applyAlignment="1">
      <alignment horizontal="left" vertical="center" shrinkToFit="1"/>
    </xf>
    <xf numFmtId="57" fontId="35" fillId="0" borderId="41" xfId="0" applyNumberFormat="1" applyFont="1" applyBorder="1" applyAlignment="1">
      <alignment horizontal="left" vertical="center" shrinkToFit="1"/>
    </xf>
    <xf numFmtId="57" fontId="35" fillId="0" borderId="17" xfId="0" applyNumberFormat="1" applyFont="1" applyBorder="1" applyAlignment="1">
      <alignment horizontal="left" vertical="center" shrinkToFit="1"/>
    </xf>
    <xf numFmtId="57" fontId="35" fillId="0" borderId="16" xfId="0" applyNumberFormat="1" applyFont="1" applyBorder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49" fontId="3" fillId="0" borderId="23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89" xfId="0" applyNumberFormat="1" applyFont="1" applyBorder="1" applyAlignment="1">
      <alignment vertical="center"/>
    </xf>
    <xf numFmtId="0" fontId="3" fillId="0" borderId="9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5" fillId="37" borderId="0" xfId="0" applyFont="1" applyFill="1" applyAlignment="1">
      <alignment horizontal="left"/>
    </xf>
    <xf numFmtId="0" fontId="0" fillId="37" borderId="0" xfId="0" applyFill="1" applyAlignment="1">
      <alignment horizontal="left"/>
    </xf>
    <xf numFmtId="0" fontId="11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 wrapText="1"/>
    </xf>
    <xf numFmtId="0" fontId="0" fillId="0" borderId="55" xfId="0" applyBorder="1" applyAlignment="1">
      <alignment wrapText="1"/>
    </xf>
    <xf numFmtId="0" fontId="0" fillId="0" borderId="54" xfId="0" applyBorder="1" applyAlignment="1">
      <alignment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5" fillId="0" borderId="23" xfId="0" applyFont="1" applyBorder="1" applyAlignment="1">
      <alignment horizontal="left" vertical="center" shrinkToFit="1"/>
    </xf>
    <xf numFmtId="0" fontId="35" fillId="0" borderId="7" xfId="0" applyFont="1" applyBorder="1" applyAlignment="1">
      <alignment horizontal="left" vertical="center" shrinkToFit="1"/>
    </xf>
    <xf numFmtId="0" fontId="35" fillId="0" borderId="5" xfId="0" applyFont="1" applyBorder="1" applyAlignment="1">
      <alignment horizontal="left" vertical="center" shrinkToFit="1"/>
    </xf>
    <xf numFmtId="0" fontId="35" fillId="0" borderId="22" xfId="0" applyFont="1" applyBorder="1" applyAlignment="1">
      <alignment horizontal="left" vertical="center" shrinkToFit="1"/>
    </xf>
    <xf numFmtId="0" fontId="35" fillId="0" borderId="2" xfId="0" applyFont="1" applyBorder="1" applyAlignment="1">
      <alignment horizontal="left" vertical="center" shrinkToFit="1"/>
    </xf>
    <xf numFmtId="0" fontId="35" fillId="0" borderId="17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0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35" fillId="0" borderId="58" xfId="0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/>
    </xf>
    <xf numFmtId="0" fontId="35" fillId="0" borderId="23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35" fillId="0" borderId="22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5" fillId="0" borderId="17" xfId="0" applyFont="1" applyBorder="1" applyAlignment="1">
      <alignment horizontal="left" vertical="center"/>
    </xf>
    <xf numFmtId="0" fontId="34" fillId="0" borderId="12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6" fillId="0" borderId="51" xfId="0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35" fillId="0" borderId="7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35" fillId="0" borderId="60" xfId="0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11" fillId="0" borderId="23" xfId="0" applyFont="1" applyBorder="1" applyAlignment="1">
      <alignment vertical="distributed" wrapText="1" shrinkToFit="1"/>
    </xf>
    <xf numFmtId="0" fontId="3" fillId="0" borderId="7" xfId="0" applyFont="1" applyBorder="1"/>
    <xf numFmtId="0" fontId="3" fillId="0" borderId="5" xfId="0" applyFont="1" applyBorder="1"/>
    <xf numFmtId="0" fontId="4" fillId="0" borderId="0" xfId="0" applyFont="1" applyAlignment="1">
      <alignment horizontal="center" vertical="distributed" wrapText="1"/>
    </xf>
    <xf numFmtId="0" fontId="4" fillId="0" borderId="16" xfId="0" applyFont="1" applyBorder="1" applyAlignment="1">
      <alignment horizontal="center" vertical="distributed" wrapText="1"/>
    </xf>
    <xf numFmtId="0" fontId="11" fillId="0" borderId="69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5" fillId="0" borderId="63" xfId="0" applyFont="1" applyBorder="1" applyAlignment="1">
      <alignment horizontal="center" vertical="center" wrapText="1"/>
    </xf>
    <xf numFmtId="0" fontId="41" fillId="0" borderId="63" xfId="0" applyFont="1" applyBorder="1" applyAlignment="1">
      <alignment vertical="center" wrapText="1"/>
    </xf>
    <xf numFmtId="0" fontId="41" fillId="0" borderId="62" xfId="0" applyFont="1" applyBorder="1" applyAlignment="1">
      <alignment vertical="center" wrapText="1"/>
    </xf>
    <xf numFmtId="0" fontId="35" fillId="0" borderId="23" xfId="0" applyFont="1" applyBorder="1" applyAlignment="1">
      <alignment vertical="center"/>
    </xf>
    <xf numFmtId="0" fontId="36" fillId="0" borderId="5" xfId="0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6" fillId="0" borderId="17" xfId="0" applyFont="1" applyBorder="1" applyAlignment="1">
      <alignment vertical="center"/>
    </xf>
    <xf numFmtId="0" fontId="36" fillId="0" borderId="100" xfId="0" applyFont="1" applyBorder="1" applyAlignment="1">
      <alignment horizontal="center" vertical="center"/>
    </xf>
    <xf numFmtId="0" fontId="36" fillId="0" borderId="65" xfId="0" applyFont="1" applyBorder="1" applyAlignment="1">
      <alignment horizontal="center" vertical="center"/>
    </xf>
    <xf numFmtId="0" fontId="35" fillId="0" borderId="6" xfId="0" applyFont="1" applyBorder="1" applyAlignment="1">
      <alignment horizontal="left" vertical="center" shrinkToFit="1"/>
    </xf>
    <xf numFmtId="0" fontId="35" fillId="0" borderId="0" xfId="0" applyFont="1" applyAlignment="1">
      <alignment horizontal="left" vertical="center" shrinkToFit="1"/>
    </xf>
    <xf numFmtId="0" fontId="35" fillId="0" borderId="16" xfId="0" applyFont="1" applyBorder="1" applyAlignment="1">
      <alignment horizontal="left" vertical="center" shrinkToFit="1"/>
    </xf>
    <xf numFmtId="0" fontId="34" fillId="0" borderId="72" xfId="0" applyFont="1" applyBorder="1" applyAlignment="1">
      <alignment horizontal="center" vertical="center" wrapText="1"/>
    </xf>
    <xf numFmtId="0" fontId="34" fillId="0" borderId="73" xfId="0" applyFont="1" applyBorder="1" applyAlignment="1">
      <alignment horizontal="center" vertical="center"/>
    </xf>
    <xf numFmtId="0" fontId="40" fillId="0" borderId="74" xfId="0" applyFont="1" applyBorder="1" applyAlignment="1">
      <alignment horizontal="center" vertical="center" shrinkToFit="1"/>
    </xf>
    <xf numFmtId="0" fontId="40" fillId="0" borderId="75" xfId="0" applyFont="1" applyBorder="1" applyAlignment="1">
      <alignment horizontal="center" vertical="center" shrinkToFit="1"/>
    </xf>
    <xf numFmtId="0" fontId="40" fillId="0" borderId="73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/>
    <xf numFmtId="0" fontId="3" fillId="0" borderId="32" xfId="0" applyFont="1" applyBorder="1"/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5" fillId="0" borderId="74" xfId="0" applyFont="1" applyBorder="1" applyAlignment="1">
      <alignment horizontal="left" vertical="center" wrapText="1"/>
    </xf>
    <xf numFmtId="0" fontId="0" fillId="0" borderId="75" xfId="0" applyBorder="1" applyAlignment="1">
      <alignment wrapText="1"/>
    </xf>
    <xf numFmtId="0" fontId="0" fillId="0" borderId="73" xfId="0" applyBorder="1" applyAlignment="1">
      <alignment wrapText="1"/>
    </xf>
    <xf numFmtId="176" fontId="11" fillId="0" borderId="9" xfId="0" applyNumberFormat="1" applyFont="1" applyBorder="1" applyAlignment="1">
      <alignment horizontal="right" vertical="center"/>
    </xf>
    <xf numFmtId="176" fontId="11" fillId="0" borderId="25" xfId="0" applyNumberFormat="1" applyFont="1" applyBorder="1" applyAlignment="1">
      <alignment horizontal="right" vertical="center"/>
    </xf>
    <xf numFmtId="176" fontId="11" fillId="0" borderId="3" xfId="0" applyNumberFormat="1" applyFont="1" applyBorder="1" applyAlignment="1">
      <alignment horizontal="right" vertical="center"/>
    </xf>
    <xf numFmtId="176" fontId="11" fillId="0" borderId="39" xfId="0" applyNumberFormat="1" applyFont="1" applyBorder="1" applyAlignment="1">
      <alignment horizontal="right" vertical="center"/>
    </xf>
    <xf numFmtId="0" fontId="6" fillId="0" borderId="33" xfId="0" applyFont="1" applyBorder="1" applyAlignment="1">
      <alignment horizontal="center" vertical="center" shrinkToFit="1"/>
    </xf>
    <xf numFmtId="0" fontId="11" fillId="0" borderId="66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58" fontId="11" fillId="0" borderId="18" xfId="0" applyNumberFormat="1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38" fontId="11" fillId="0" borderId="9" xfId="33" applyFont="1" applyBorder="1" applyAlignment="1">
      <alignment horizontal="right" vertical="center"/>
    </xf>
    <xf numFmtId="38" fontId="11" fillId="0" borderId="25" xfId="33" applyFont="1" applyBorder="1" applyAlignment="1">
      <alignment horizontal="right" vertical="center"/>
    </xf>
    <xf numFmtId="38" fontId="11" fillId="0" borderId="3" xfId="33" applyFont="1" applyBorder="1" applyAlignment="1">
      <alignment horizontal="right" vertical="center"/>
    </xf>
    <xf numFmtId="38" fontId="11" fillId="0" borderId="39" xfId="33" applyFont="1" applyBorder="1" applyAlignment="1">
      <alignment horizontal="right" vertical="center"/>
    </xf>
    <xf numFmtId="0" fontId="11" fillId="0" borderId="23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2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43" fillId="0" borderId="9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left" vertical="center" textRotation="255"/>
    </xf>
    <xf numFmtId="0" fontId="12" fillId="0" borderId="64" xfId="0" applyFont="1" applyBorder="1" applyAlignment="1">
      <alignment vertical="center" textRotation="255"/>
    </xf>
    <xf numFmtId="49" fontId="8" fillId="7" borderId="34" xfId="0" applyNumberFormat="1" applyFont="1" applyFill="1" applyBorder="1" applyAlignment="1">
      <alignment vertical="center"/>
    </xf>
    <xf numFmtId="0" fontId="3" fillId="7" borderId="63" xfId="0" applyFont="1" applyFill="1" applyBorder="1" applyAlignment="1">
      <alignment vertical="center"/>
    </xf>
    <xf numFmtId="176" fontId="11" fillId="0" borderId="69" xfId="0" applyNumberFormat="1" applyFont="1" applyBorder="1" applyAlignment="1">
      <alignment horizontal="right" vertical="center"/>
    </xf>
    <xf numFmtId="176" fontId="11" fillId="0" borderId="80" xfId="0" applyNumberFormat="1" applyFont="1" applyBorder="1" applyAlignment="1">
      <alignment horizontal="right" vertical="center"/>
    </xf>
    <xf numFmtId="0" fontId="11" fillId="0" borderId="27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3" fillId="7" borderId="62" xfId="0" applyFont="1" applyFill="1" applyBorder="1" applyAlignment="1">
      <alignment vertical="center"/>
    </xf>
    <xf numFmtId="176" fontId="11" fillId="0" borderId="66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38" fontId="11" fillId="0" borderId="66" xfId="33" applyFont="1" applyBorder="1" applyAlignment="1">
      <alignment horizontal="right" vertical="center"/>
    </xf>
    <xf numFmtId="38" fontId="11" fillId="0" borderId="8" xfId="33" applyFont="1" applyBorder="1" applyAlignment="1">
      <alignment horizontal="right" vertical="center"/>
    </xf>
    <xf numFmtId="0" fontId="11" fillId="0" borderId="33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38" fontId="11" fillId="0" borderId="69" xfId="33" applyFont="1" applyBorder="1" applyAlignment="1">
      <alignment horizontal="right" vertical="center"/>
    </xf>
    <xf numFmtId="38" fontId="11" fillId="0" borderId="80" xfId="33" applyFont="1" applyBorder="1" applyAlignment="1">
      <alignment horizontal="right" vertical="center"/>
    </xf>
    <xf numFmtId="0" fontId="11" fillId="0" borderId="4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distributed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3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11" fillId="0" borderId="3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9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42" fillId="0" borderId="58" xfId="0" applyFont="1" applyBorder="1" applyAlignment="1">
      <alignment horizontal="center" vertical="center" shrinkToFit="1"/>
    </xf>
    <xf numFmtId="0" fontId="42" fillId="0" borderId="5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shrinkToFit="1"/>
    </xf>
    <xf numFmtId="0" fontId="6" fillId="0" borderId="5" xfId="0" applyFont="1" applyBorder="1" applyAlignment="1">
      <alignment horizontal="left" shrinkToFit="1"/>
    </xf>
    <xf numFmtId="0" fontId="6" fillId="0" borderId="22" xfId="0" applyFont="1" applyBorder="1" applyAlignment="1">
      <alignment horizontal="left" shrinkToFit="1"/>
    </xf>
    <xf numFmtId="0" fontId="6" fillId="0" borderId="2" xfId="0" applyFont="1" applyBorder="1" applyAlignment="1">
      <alignment horizontal="left" shrinkToFit="1"/>
    </xf>
    <xf numFmtId="0" fontId="6" fillId="0" borderId="17" xfId="0" applyFont="1" applyBorder="1" applyAlignment="1">
      <alignment horizontal="left" shrinkToFit="1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3" fillId="0" borderId="85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0" fontId="10" fillId="0" borderId="34" xfId="0" applyFont="1" applyBorder="1" applyAlignment="1">
      <alignment horizontal="center" vertical="distributed" wrapText="1"/>
    </xf>
    <xf numFmtId="0" fontId="10" fillId="0" borderId="62" xfId="0" applyFont="1" applyBorder="1" applyAlignment="1">
      <alignment horizontal="center" vertical="distributed" wrapText="1"/>
    </xf>
    <xf numFmtId="0" fontId="4" fillId="0" borderId="6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5" fillId="0" borderId="7" xfId="0" applyFont="1" applyBorder="1" applyAlignment="1">
      <alignment horizontal="left" vertical="center" wrapText="1"/>
    </xf>
    <xf numFmtId="0" fontId="45" fillId="0" borderId="14" xfId="0" applyFont="1" applyBorder="1" applyAlignment="1">
      <alignment horizontal="left" vertical="center" wrapText="1"/>
    </xf>
    <xf numFmtId="0" fontId="45" fillId="0" borderId="22" xfId="0" applyFont="1" applyBorder="1" applyAlignment="1">
      <alignment horizontal="left" vertical="center" wrapText="1"/>
    </xf>
    <xf numFmtId="0" fontId="45" fillId="0" borderId="2" xfId="0" applyFont="1" applyBorder="1" applyAlignment="1">
      <alignment horizontal="left" vertical="center" wrapText="1"/>
    </xf>
    <xf numFmtId="0" fontId="45" fillId="0" borderId="42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textRotation="255"/>
    </xf>
    <xf numFmtId="0" fontId="10" fillId="0" borderId="63" xfId="0" applyFont="1" applyBorder="1" applyAlignment="1">
      <alignment horizontal="center" vertical="center" textRotation="255"/>
    </xf>
    <xf numFmtId="0" fontId="11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1" fillId="0" borderId="5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42" fillId="0" borderId="60" xfId="0" applyFont="1" applyBorder="1" applyAlignment="1">
      <alignment horizontal="center" vertical="center" shrinkToFit="1"/>
    </xf>
    <xf numFmtId="0" fontId="42" fillId="0" borderId="61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8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49" fontId="8" fillId="7" borderId="15" xfId="0" applyNumberFormat="1" applyFont="1" applyFill="1" applyBorder="1" applyAlignment="1">
      <alignment vertical="center"/>
    </xf>
    <xf numFmtId="49" fontId="3" fillId="7" borderId="15" xfId="0" applyNumberFormat="1" applyFont="1" applyFill="1" applyBorder="1" applyAlignment="1">
      <alignment vertical="center"/>
    </xf>
    <xf numFmtId="0" fontId="42" fillId="0" borderId="49" xfId="0" applyFont="1" applyBorder="1" applyAlignment="1">
      <alignment horizontal="center" vertical="center" shrinkToFit="1"/>
    </xf>
    <xf numFmtId="0" fontId="42" fillId="0" borderId="37" xfId="0" applyFont="1" applyBorder="1" applyAlignment="1">
      <alignment horizontal="center" vertical="center" shrinkToFit="1"/>
    </xf>
    <xf numFmtId="0" fontId="3" fillId="7" borderId="15" xfId="0" applyFont="1" applyFill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57" fontId="8" fillId="0" borderId="0" xfId="0" applyNumberFormat="1" applyFont="1" applyAlignment="1">
      <alignment vertical="top" textRotation="255"/>
    </xf>
    <xf numFmtId="0" fontId="3" fillId="0" borderId="0" xfId="0" applyFont="1" applyAlignment="1">
      <alignment vertical="top" textRotation="255"/>
    </xf>
    <xf numFmtId="0" fontId="14" fillId="0" borderId="88" xfId="0" applyFont="1" applyBorder="1" applyAlignment="1">
      <alignment horizontal="left" vertical="center"/>
    </xf>
    <xf numFmtId="0" fontId="14" fillId="0" borderId="7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58" fontId="8" fillId="0" borderId="7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/>
    </xf>
    <xf numFmtId="0" fontId="8" fillId="0" borderId="76" xfId="0" applyFont="1" applyBorder="1" applyAlignment="1">
      <alignment horizontal="left" vertical="center" shrinkToFit="1"/>
    </xf>
    <xf numFmtId="0" fontId="8" fillId="0" borderId="77" xfId="0" applyFont="1" applyBorder="1" applyAlignment="1">
      <alignment horizontal="left" vertical="center" shrinkToFit="1"/>
    </xf>
    <xf numFmtId="0" fontId="8" fillId="0" borderId="78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41" xfId="0" applyFont="1" applyBorder="1" applyAlignment="1">
      <alignment horizontal="left" vertical="center" shrinkToFit="1"/>
    </xf>
    <xf numFmtId="49" fontId="3" fillId="0" borderId="2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83" xfId="0" applyNumberFormat="1" applyFont="1" applyBorder="1" applyAlignment="1">
      <alignment horizontal="left" vertical="center"/>
    </xf>
    <xf numFmtId="0" fontId="3" fillId="0" borderId="8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left" vertical="center"/>
    </xf>
    <xf numFmtId="0" fontId="8" fillId="0" borderId="75" xfId="0" applyFont="1" applyBorder="1" applyAlignment="1">
      <alignment horizontal="left" vertical="center"/>
    </xf>
    <xf numFmtId="0" fontId="8" fillId="0" borderId="82" xfId="0" applyFont="1" applyBorder="1" applyAlignment="1">
      <alignment horizontal="left" vertical="center"/>
    </xf>
    <xf numFmtId="38" fontId="11" fillId="0" borderId="66" xfId="33" applyFont="1" applyFill="1" applyBorder="1" applyAlignment="1">
      <alignment horizontal="right" vertical="center"/>
    </xf>
    <xf numFmtId="38" fontId="11" fillId="0" borderId="8" xfId="33" applyFont="1" applyFill="1" applyBorder="1" applyAlignment="1">
      <alignment horizontal="right" vertical="center"/>
    </xf>
    <xf numFmtId="0" fontId="3" fillId="0" borderId="4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38" fontId="11" fillId="0" borderId="69" xfId="33" applyFont="1" applyFill="1" applyBorder="1" applyAlignment="1">
      <alignment horizontal="right" vertical="center"/>
    </xf>
    <xf numFmtId="38" fontId="11" fillId="0" borderId="80" xfId="33" applyFont="1" applyFill="1" applyBorder="1" applyAlignment="1">
      <alignment horizontal="right" vertical="center"/>
    </xf>
    <xf numFmtId="0" fontId="4" fillId="0" borderId="79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3" fillId="38" borderId="35" xfId="0" applyFont="1" applyFill="1" applyBorder="1" applyAlignment="1">
      <alignment horizontal="center" vertical="center"/>
    </xf>
    <xf numFmtId="0" fontId="3" fillId="38" borderId="13" xfId="0" applyFont="1" applyFill="1" applyBorder="1" applyAlignment="1">
      <alignment horizontal="center" vertical="center"/>
    </xf>
    <xf numFmtId="0" fontId="3" fillId="38" borderId="36" xfId="0" applyFont="1" applyFill="1" applyBorder="1" applyAlignment="1">
      <alignment horizontal="center" vertical="center"/>
    </xf>
    <xf numFmtId="0" fontId="3" fillId="39" borderId="12" xfId="0" applyFont="1" applyFill="1" applyBorder="1" applyAlignment="1">
      <alignment horizontal="center" vertical="center"/>
    </xf>
    <xf numFmtId="0" fontId="3" fillId="39" borderId="55" xfId="0" applyFont="1" applyFill="1" applyBorder="1" applyAlignment="1">
      <alignment horizontal="center" vertical="center"/>
    </xf>
    <xf numFmtId="0" fontId="3" fillId="39" borderId="8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40" borderId="18" xfId="0" applyFont="1" applyFill="1" applyBorder="1" applyAlignment="1">
      <alignment horizontal="left" vertical="center"/>
    </xf>
    <xf numFmtId="0" fontId="8" fillId="40" borderId="19" xfId="0" applyFont="1" applyFill="1" applyBorder="1" applyAlignment="1">
      <alignment horizontal="left" vertical="center"/>
    </xf>
    <xf numFmtId="0" fontId="8" fillId="40" borderId="30" xfId="0" applyFont="1" applyFill="1" applyBorder="1" applyAlignment="1">
      <alignment horizontal="left" vertical="center"/>
    </xf>
    <xf numFmtId="0" fontId="8" fillId="40" borderId="20" xfId="0" applyFont="1" applyFill="1" applyBorder="1" applyAlignment="1">
      <alignment horizontal="left" vertical="center"/>
    </xf>
    <xf numFmtId="0" fontId="3" fillId="41" borderId="30" xfId="0" applyFont="1" applyFill="1" applyBorder="1" applyAlignment="1">
      <alignment vertical="center"/>
    </xf>
    <xf numFmtId="0" fontId="3" fillId="41" borderId="31" xfId="0" applyFont="1" applyFill="1" applyBorder="1" applyAlignment="1">
      <alignment vertical="center"/>
    </xf>
    <xf numFmtId="0" fontId="3" fillId="41" borderId="32" xfId="0" applyFont="1" applyFill="1" applyBorder="1" applyAlignment="1">
      <alignment vertical="center"/>
    </xf>
    <xf numFmtId="49" fontId="3" fillId="40" borderId="23" xfId="0" applyNumberFormat="1" applyFont="1" applyFill="1" applyBorder="1" applyAlignment="1">
      <alignment horizontal="center" vertical="center"/>
    </xf>
    <xf numFmtId="178" fontId="3" fillId="40" borderId="7" xfId="0" applyNumberFormat="1" applyFont="1" applyFill="1" applyBorder="1" applyAlignment="1">
      <alignment horizontal="left" vertical="center"/>
    </xf>
    <xf numFmtId="178" fontId="3" fillId="40" borderId="89" xfId="0" applyNumberFormat="1" applyFont="1" applyFill="1" applyBorder="1" applyAlignment="1">
      <alignment horizontal="left" vertical="center"/>
    </xf>
    <xf numFmtId="0" fontId="3" fillId="40" borderId="7" xfId="0" applyFont="1" applyFill="1" applyBorder="1" applyAlignment="1">
      <alignment vertical="center"/>
    </xf>
    <xf numFmtId="0" fontId="3" fillId="40" borderId="7" xfId="0" applyFont="1" applyFill="1" applyBorder="1" applyAlignment="1">
      <alignment horizontal="center" vertical="center"/>
    </xf>
    <xf numFmtId="0" fontId="3" fillId="40" borderId="5" xfId="0" applyFont="1" applyFill="1" applyBorder="1" applyAlignment="1">
      <alignment vertical="center"/>
    </xf>
    <xf numFmtId="0" fontId="3" fillId="41" borderId="60" xfId="0" applyFont="1" applyFill="1" applyBorder="1" applyAlignment="1">
      <alignment horizontal="center" vertical="center"/>
    </xf>
    <xf numFmtId="0" fontId="3" fillId="41" borderId="49" xfId="0" applyFont="1" applyFill="1" applyBorder="1" applyAlignment="1">
      <alignment horizontal="center" vertical="center"/>
    </xf>
    <xf numFmtId="0" fontId="3" fillId="41" borderId="85" xfId="0" applyFont="1" applyFill="1" applyBorder="1" applyAlignment="1">
      <alignment vertical="center"/>
    </xf>
    <xf numFmtId="0" fontId="8" fillId="40" borderId="22" xfId="0" applyFont="1" applyFill="1" applyBorder="1" applyAlignment="1">
      <alignment horizontal="left" vertical="center"/>
    </xf>
    <xf numFmtId="0" fontId="8" fillId="40" borderId="2" xfId="0" applyFont="1" applyFill="1" applyBorder="1" applyAlignment="1">
      <alignment horizontal="left" vertical="center"/>
    </xf>
    <xf numFmtId="0" fontId="8" fillId="40" borderId="83" xfId="0" applyFont="1" applyFill="1" applyBorder="1" applyAlignment="1">
      <alignment horizontal="left" vertical="center"/>
    </xf>
    <xf numFmtId="0" fontId="8" fillId="40" borderId="17" xfId="0" applyFont="1" applyFill="1" applyBorder="1" applyAlignment="1">
      <alignment horizontal="left" vertical="center"/>
    </xf>
    <xf numFmtId="0" fontId="3" fillId="41" borderId="61" xfId="0" applyFont="1" applyFill="1" applyBorder="1" applyAlignment="1">
      <alignment horizontal="center" vertical="center"/>
    </xf>
    <xf numFmtId="0" fontId="3" fillId="41" borderId="37" xfId="0" applyFont="1" applyFill="1" applyBorder="1" applyAlignment="1">
      <alignment horizontal="center" vertical="center"/>
    </xf>
    <xf numFmtId="0" fontId="3" fillId="41" borderId="86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58" fontId="6" fillId="41" borderId="15" xfId="0" applyNumberFormat="1" applyFont="1" applyFill="1" applyBorder="1" applyAlignment="1">
      <alignment vertical="center"/>
    </xf>
    <xf numFmtId="0" fontId="5" fillId="0" borderId="76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/>
    <xf numFmtId="0" fontId="11" fillId="0" borderId="32" xfId="0" applyFont="1" applyBorder="1"/>
    <xf numFmtId="0" fontId="4" fillId="0" borderId="0" xfId="0" applyFont="1"/>
    <xf numFmtId="0" fontId="3" fillId="41" borderId="15" xfId="0" applyFont="1" applyFill="1" applyBorder="1" applyAlignment="1">
      <alignment vertical="center"/>
    </xf>
    <xf numFmtId="58" fontId="8" fillId="0" borderId="7" xfId="0" applyNumberFormat="1" applyFont="1" applyBorder="1" applyAlignment="1">
      <alignment horizontal="center" vertical="center"/>
    </xf>
    <xf numFmtId="0" fontId="3" fillId="38" borderId="7" xfId="0" applyFont="1" applyFill="1" applyBorder="1" applyAlignment="1">
      <alignment horizontal="center" vertical="center"/>
    </xf>
    <xf numFmtId="0" fontId="3" fillId="38" borderId="5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0" fontId="3" fillId="38" borderId="15" xfId="0" applyFont="1" applyFill="1" applyBorder="1" applyAlignment="1">
      <alignment vertical="center"/>
    </xf>
    <xf numFmtId="0" fontId="8" fillId="40" borderId="1" xfId="0" applyFont="1" applyFill="1" applyBorder="1" applyAlignment="1">
      <alignment horizontal="left" vertical="center"/>
    </xf>
    <xf numFmtId="0" fontId="8" fillId="40" borderId="4" xfId="0" applyFont="1" applyFill="1" applyBorder="1" applyAlignment="1">
      <alignment horizontal="left" vertical="center"/>
    </xf>
    <xf numFmtId="0" fontId="8" fillId="40" borderId="41" xfId="0" applyFont="1" applyFill="1" applyBorder="1" applyAlignment="1">
      <alignment horizontal="left" vertical="center"/>
    </xf>
    <xf numFmtId="0" fontId="8" fillId="38" borderId="60" xfId="0" applyFont="1" applyFill="1" applyBorder="1" applyAlignment="1">
      <alignment horizontal="center" vertical="center"/>
    </xf>
    <xf numFmtId="0" fontId="8" fillId="38" borderId="58" xfId="0" applyFont="1" applyFill="1" applyBorder="1" applyAlignment="1">
      <alignment horizontal="center" vertical="center"/>
    </xf>
    <xf numFmtId="0" fontId="8" fillId="0" borderId="76" xfId="0" applyFont="1" applyBorder="1" applyAlignment="1">
      <alignment horizontal="left" vertical="center"/>
    </xf>
    <xf numFmtId="0" fontId="8" fillId="0" borderId="77" xfId="0" applyFont="1" applyBorder="1" applyAlignment="1">
      <alignment horizontal="left" vertical="center"/>
    </xf>
    <xf numFmtId="0" fontId="8" fillId="0" borderId="78" xfId="0" applyFont="1" applyBorder="1" applyAlignment="1">
      <alignment horizontal="left" vertical="center"/>
    </xf>
    <xf numFmtId="0" fontId="8" fillId="38" borderId="71" xfId="0" applyFont="1" applyFill="1" applyBorder="1" applyAlignment="1">
      <alignment horizontal="center" vertical="center"/>
    </xf>
    <xf numFmtId="0" fontId="8" fillId="38" borderId="59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8" fillId="40" borderId="18" xfId="0" applyFont="1" applyFill="1" applyBorder="1" applyAlignment="1">
      <alignment vertical="center"/>
    </xf>
    <xf numFmtId="0" fontId="8" fillId="40" borderId="19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49" fontId="46" fillId="0" borderId="0" xfId="0" applyNumberFormat="1" applyFont="1" applyAlignment="1">
      <alignment vertical="center"/>
    </xf>
    <xf numFmtId="0" fontId="3" fillId="41" borderId="51" xfId="0" applyFont="1" applyFill="1" applyBorder="1" applyAlignment="1">
      <alignment horizontal="center" vertical="center"/>
    </xf>
    <xf numFmtId="0" fontId="6" fillId="40" borderId="23" xfId="0" applyFont="1" applyFill="1" applyBorder="1" applyAlignment="1">
      <alignment vertical="center" wrapText="1"/>
    </xf>
    <xf numFmtId="0" fontId="6" fillId="40" borderId="7" xfId="0" applyFont="1" applyFill="1" applyBorder="1" applyAlignment="1">
      <alignment vertical="center"/>
    </xf>
    <xf numFmtId="0" fontId="6" fillId="40" borderId="5" xfId="0" applyFont="1" applyFill="1" applyBorder="1" applyAlignment="1">
      <alignment vertical="center"/>
    </xf>
    <xf numFmtId="57" fontId="4" fillId="0" borderId="41" xfId="0" applyNumberFormat="1" applyFont="1" applyBorder="1" applyAlignment="1">
      <alignment horizontal="left" vertical="center"/>
    </xf>
    <xf numFmtId="0" fontId="4" fillId="40" borderId="7" xfId="0" applyFont="1" applyFill="1" applyBorder="1" applyAlignment="1">
      <alignment horizontal="center" vertical="center"/>
    </xf>
    <xf numFmtId="0" fontId="4" fillId="40" borderId="49" xfId="0" applyFont="1" applyFill="1" applyBorder="1" applyAlignment="1">
      <alignment horizontal="center" vertical="center"/>
    </xf>
    <xf numFmtId="57" fontId="8" fillId="0" borderId="24" xfId="0" applyNumberFormat="1" applyFont="1" applyBorder="1" applyAlignment="1">
      <alignment vertical="center"/>
    </xf>
    <xf numFmtId="49" fontId="8" fillId="42" borderId="15" xfId="0" applyNumberFormat="1" applyFont="1" applyFill="1" applyBorder="1" applyAlignment="1">
      <alignment vertical="center"/>
    </xf>
    <xf numFmtId="49" fontId="47" fillId="43" borderId="15" xfId="0" applyNumberFormat="1" applyFont="1" applyFill="1" applyBorder="1" applyAlignment="1">
      <alignment horizontal="center" vertical="center"/>
    </xf>
    <xf numFmtId="49" fontId="6" fillId="43" borderId="15" xfId="0" applyNumberFormat="1" applyFont="1" applyFill="1" applyBorder="1" applyAlignment="1">
      <alignment horizontal="left" vertical="center"/>
    </xf>
    <xf numFmtId="0" fontId="3" fillId="41" borderId="52" xfId="0" applyFont="1" applyFill="1" applyBorder="1" applyAlignment="1">
      <alignment horizontal="center" vertical="center"/>
    </xf>
    <xf numFmtId="0" fontId="6" fillId="40" borderId="22" xfId="0" applyFont="1" applyFill="1" applyBorder="1" applyAlignment="1">
      <alignment vertical="center"/>
    </xf>
    <xf numFmtId="0" fontId="6" fillId="40" borderId="2" xfId="0" applyFont="1" applyFill="1" applyBorder="1" applyAlignment="1">
      <alignment vertical="center"/>
    </xf>
    <xf numFmtId="0" fontId="6" fillId="40" borderId="17" xfId="0" applyFont="1" applyFill="1" applyBorder="1" applyAlignment="1">
      <alignment vertical="center"/>
    </xf>
    <xf numFmtId="57" fontId="4" fillId="40" borderId="17" xfId="0" applyNumberFormat="1" applyFont="1" applyFill="1" applyBorder="1" applyAlignment="1">
      <alignment horizontal="left" vertical="center"/>
    </xf>
    <xf numFmtId="0" fontId="4" fillId="40" borderId="2" xfId="0" applyFont="1" applyFill="1" applyBorder="1" applyAlignment="1">
      <alignment horizontal="center" vertical="center"/>
    </xf>
    <xf numFmtId="0" fontId="4" fillId="40" borderId="37" xfId="0" applyFont="1" applyFill="1" applyBorder="1" applyAlignment="1">
      <alignment horizontal="center" vertical="center"/>
    </xf>
    <xf numFmtId="49" fontId="3" fillId="42" borderId="15" xfId="0" applyNumberFormat="1" applyFont="1" applyFill="1" applyBorder="1" applyAlignment="1">
      <alignment vertical="center"/>
    </xf>
    <xf numFmtId="0" fontId="6" fillId="0" borderId="23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57" fontId="4" fillId="40" borderId="41" xfId="0" applyNumberFormat="1" applyFont="1" applyFill="1" applyBorder="1" applyAlignment="1">
      <alignment horizontal="left" vertical="center"/>
    </xf>
    <xf numFmtId="0" fontId="6" fillId="0" borderId="2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57" fontId="4" fillId="0" borderId="17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3" fillId="42" borderId="15" xfId="0" applyFont="1" applyFill="1" applyBorder="1" applyAlignment="1">
      <alignment vertical="center"/>
    </xf>
    <xf numFmtId="0" fontId="6" fillId="40" borderId="7" xfId="0" applyFont="1" applyFill="1" applyBorder="1" applyAlignment="1">
      <alignment vertical="center" wrapText="1"/>
    </xf>
    <xf numFmtId="0" fontId="6" fillId="40" borderId="7" xfId="0" applyFont="1" applyFill="1" applyBorder="1"/>
    <xf numFmtId="0" fontId="6" fillId="40" borderId="5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6" fillId="40" borderId="0" xfId="0" applyFont="1" applyFill="1"/>
    <xf numFmtId="0" fontId="6" fillId="40" borderId="16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51" xfId="0" applyFont="1" applyBorder="1" applyAlignment="1">
      <alignment horizontal="center"/>
    </xf>
    <xf numFmtId="0" fontId="6" fillId="0" borderId="23" xfId="0" applyFont="1" applyBorder="1" applyAlignment="1">
      <alignment vertical="center"/>
    </xf>
    <xf numFmtId="0" fontId="3" fillId="0" borderId="52" xfId="0" applyFont="1" applyBorder="1" applyAlignment="1">
      <alignment horizontal="center"/>
    </xf>
    <xf numFmtId="0" fontId="3" fillId="0" borderId="51" xfId="0" applyFont="1" applyBorder="1"/>
    <xf numFmtId="57" fontId="4" fillId="0" borderId="40" xfId="0" applyNumberFormat="1" applyFont="1" applyBorder="1" applyAlignment="1">
      <alignment horizontal="left" vertical="center"/>
    </xf>
    <xf numFmtId="0" fontId="3" fillId="0" borderId="52" xfId="0" applyFont="1" applyBorder="1"/>
    <xf numFmtId="0" fontId="3" fillId="0" borderId="22" xfId="0" applyFont="1" applyBorder="1"/>
    <xf numFmtId="0" fontId="3" fillId="0" borderId="2" xfId="0" applyFont="1" applyBorder="1"/>
    <xf numFmtId="0" fontId="3" fillId="0" borderId="17" xfId="0" applyFont="1" applyBorder="1"/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8" fillId="0" borderId="6" xfId="0" applyFont="1" applyBorder="1" applyAlignment="1">
      <alignment vertical="top" wrapText="1"/>
    </xf>
    <xf numFmtId="0" fontId="48" fillId="0" borderId="0" xfId="0" applyFont="1" applyAlignment="1">
      <alignment vertical="top" wrapText="1"/>
    </xf>
    <xf numFmtId="0" fontId="48" fillId="0" borderId="24" xfId="0" applyFont="1" applyBorder="1" applyAlignment="1">
      <alignment vertical="top" wrapText="1"/>
    </xf>
    <xf numFmtId="0" fontId="48" fillId="41" borderId="6" xfId="0" applyFont="1" applyFill="1" applyBorder="1" applyAlignment="1">
      <alignment horizontal="left" vertical="top" wrapText="1"/>
    </xf>
    <xf numFmtId="0" fontId="48" fillId="41" borderId="0" xfId="0" applyFont="1" applyFill="1" applyAlignment="1">
      <alignment horizontal="left" vertical="top" wrapText="1"/>
    </xf>
    <xf numFmtId="0" fontId="48" fillId="41" borderId="24" xfId="0" applyFont="1" applyFill="1" applyBorder="1" applyAlignment="1">
      <alignment horizontal="left" vertical="top" wrapText="1"/>
    </xf>
    <xf numFmtId="49" fontId="8" fillId="42" borderId="34" xfId="0" applyNumberFormat="1" applyFont="1" applyFill="1" applyBorder="1" applyAlignment="1">
      <alignment vertical="center"/>
    </xf>
    <xf numFmtId="0" fontId="0" fillId="42" borderId="62" xfId="0" applyFill="1" applyBorder="1"/>
    <xf numFmtId="0" fontId="4" fillId="43" borderId="6" xfId="0" applyFont="1" applyFill="1" applyBorder="1" applyAlignment="1">
      <alignment horizontal="left" vertical="top" wrapText="1"/>
    </xf>
    <xf numFmtId="0" fontId="4" fillId="43" borderId="0" xfId="0" applyFont="1" applyFill="1" applyAlignment="1">
      <alignment horizontal="left" vertical="top" wrapText="1"/>
    </xf>
    <xf numFmtId="0" fontId="4" fillId="43" borderId="24" xfId="0" applyFont="1" applyFill="1" applyBorder="1" applyAlignment="1">
      <alignment horizontal="left" vertical="top" wrapText="1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42" xfId="0" applyFont="1" applyBorder="1"/>
    <xf numFmtId="57" fontId="10" fillId="0" borderId="25" xfId="0" applyNumberFormat="1" applyFont="1" applyBorder="1" applyAlignment="1">
      <alignment horizontal="right" vertical="top"/>
    </xf>
    <xf numFmtId="0" fontId="3" fillId="0" borderId="51" xfId="0" applyFont="1" applyBorder="1"/>
    <xf numFmtId="0" fontId="3" fillId="0" borderId="39" xfId="0" applyFont="1" applyBorder="1" applyAlignment="1">
      <alignment horizontal="right" vertical="top"/>
    </xf>
    <xf numFmtId="0" fontId="3" fillId="0" borderId="52" xfId="0" applyFont="1" applyBorder="1"/>
    <xf numFmtId="57" fontId="6" fillId="0" borderId="16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right" vertical="top"/>
    </xf>
    <xf numFmtId="0" fontId="3" fillId="0" borderId="11" xfId="0" applyFont="1" applyBorder="1"/>
    <xf numFmtId="0" fontId="6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57" fontId="6" fillId="0" borderId="10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" fillId="0" borderId="6" xfId="0" applyFont="1" applyBorder="1"/>
    <xf numFmtId="57" fontId="6" fillId="0" borderId="0" xfId="0" applyNumberFormat="1" applyFont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/>
    <xf numFmtId="57" fontId="6" fillId="0" borderId="0" xfId="0" applyNumberFormat="1" applyFont="1" applyAlignment="1">
      <alignment vertical="center"/>
    </xf>
    <xf numFmtId="0" fontId="6" fillId="0" borderId="3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6" fillId="0" borderId="7" xfId="0" applyFont="1" applyBorder="1"/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57" fontId="6" fillId="0" borderId="7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15" fillId="0" borderId="63" xfId="0" applyFont="1" applyBorder="1" applyAlignment="1">
      <alignment vertical="center" wrapText="1"/>
    </xf>
    <xf numFmtId="0" fontId="15" fillId="0" borderId="62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38" fontId="11" fillId="0" borderId="9" xfId="33" applyFont="1" applyFill="1" applyBorder="1" applyAlignment="1">
      <alignment horizontal="right" vertical="center"/>
    </xf>
    <xf numFmtId="38" fontId="11" fillId="0" borderId="25" xfId="33" applyFont="1" applyFill="1" applyBorder="1" applyAlignment="1">
      <alignment horizontal="right" vertical="center"/>
    </xf>
    <xf numFmtId="38" fontId="11" fillId="0" borderId="3" xfId="33" applyFont="1" applyFill="1" applyBorder="1" applyAlignment="1">
      <alignment horizontal="right" vertical="center"/>
    </xf>
    <xf numFmtId="38" fontId="11" fillId="0" borderId="39" xfId="33" applyFont="1" applyFill="1" applyBorder="1" applyAlignment="1">
      <alignment horizontal="right" vertical="center"/>
    </xf>
    <xf numFmtId="57" fontId="8" fillId="0" borderId="64" xfId="0" applyNumberFormat="1" applyFont="1" applyBorder="1" applyAlignment="1">
      <alignment vertical="top" textRotation="255"/>
    </xf>
    <xf numFmtId="0" fontId="6" fillId="0" borderId="34" xfId="0" applyFont="1" applyBorder="1" applyAlignment="1">
      <alignment horizontal="center" vertical="center"/>
    </xf>
    <xf numFmtId="0" fontId="3" fillId="0" borderId="64" xfId="0" applyFont="1" applyBorder="1" applyAlignment="1">
      <alignment vertical="top" textRotation="255"/>
    </xf>
    <xf numFmtId="0" fontId="6" fillId="0" borderId="62" xfId="0" applyFont="1" applyBorder="1" applyAlignment="1">
      <alignment horizontal="center" vertical="center"/>
    </xf>
    <xf numFmtId="0" fontId="6" fillId="38" borderId="23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center" vertical="center" wrapText="1"/>
    </xf>
    <xf numFmtId="0" fontId="3" fillId="38" borderId="22" xfId="0" applyFont="1" applyFill="1" applyBorder="1" applyAlignment="1">
      <alignment horizontal="center" vertical="center"/>
    </xf>
    <xf numFmtId="0" fontId="3" fillId="38" borderId="17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vertical="center"/>
    </xf>
    <xf numFmtId="57" fontId="6" fillId="0" borderId="2" xfId="0" applyNumberFormat="1" applyFont="1" applyBorder="1" applyAlignment="1">
      <alignment vertical="center"/>
    </xf>
    <xf numFmtId="0" fontId="6" fillId="0" borderId="42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506760</xdr:colOff>
      <xdr:row>3</xdr:row>
      <xdr:rowOff>104497</xdr:rowOff>
    </xdr:from>
    <xdr:to>
      <xdr:col>33</xdr:col>
      <xdr:colOff>506760</xdr:colOff>
      <xdr:row>4</xdr:row>
      <xdr:rowOff>265593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E29D336-2257-4614-9942-2685EDAD600A}"/>
            </a:ext>
          </a:extLst>
        </xdr:cNvPr>
        <xdr:cNvSpPr>
          <a:spLocks noChangeShapeType="1"/>
        </xdr:cNvSpPr>
      </xdr:nvSpPr>
      <xdr:spPr bwMode="auto">
        <a:xfrm>
          <a:off x="12012960" y="1285597"/>
          <a:ext cx="0" cy="33254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26033</xdr:colOff>
      <xdr:row>9</xdr:row>
      <xdr:rowOff>107203</xdr:rowOff>
    </xdr:from>
    <xdr:to>
      <xdr:col>35</xdr:col>
      <xdr:colOff>1432890</xdr:colOff>
      <xdr:row>10</xdr:row>
      <xdr:rowOff>152409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FBCAA8CD-AE75-4E55-A0E5-55A1235E7A5C}"/>
            </a:ext>
          </a:extLst>
        </xdr:cNvPr>
        <xdr:cNvSpPr txBox="1">
          <a:spLocks noChangeArrowheads="1"/>
        </xdr:cNvSpPr>
      </xdr:nvSpPr>
      <xdr:spPr bwMode="auto">
        <a:xfrm>
          <a:off x="10779758" y="2945653"/>
          <a:ext cx="4016707" cy="311906"/>
        </a:xfrm>
        <a:prstGeom prst="rect">
          <a:avLst/>
        </a:prstGeom>
        <a:solidFill>
          <a:srgbClr val="CCFFCC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日付に対する指定を入力する欄。　</a:t>
          </a:r>
          <a:r>
            <a:rPr lang="en-US" altLang="ja-JP" sz="10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指定方法は下記参照</a:t>
          </a:r>
          <a:endParaRPr lang="en-US" altLang="ja-JP" sz="10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32</xdr:col>
      <xdr:colOff>209550</xdr:colOff>
      <xdr:row>10</xdr:row>
      <xdr:rowOff>158750</xdr:rowOff>
    </xdr:from>
    <xdr:to>
      <xdr:col>32</xdr:col>
      <xdr:colOff>209550</xdr:colOff>
      <xdr:row>11</xdr:row>
      <xdr:rowOff>101600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699D983B-B620-45BA-90CB-3C8931162096}"/>
            </a:ext>
          </a:extLst>
        </xdr:cNvPr>
        <xdr:cNvSpPr>
          <a:spLocks noChangeShapeType="1"/>
        </xdr:cNvSpPr>
      </xdr:nvSpPr>
      <xdr:spPr bwMode="auto">
        <a:xfrm>
          <a:off x="10963275" y="3263900"/>
          <a:ext cx="0" cy="209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1795584</xdr:colOff>
      <xdr:row>14</xdr:row>
      <xdr:rowOff>65942</xdr:rowOff>
    </xdr:from>
    <xdr:to>
      <xdr:col>31</xdr:col>
      <xdr:colOff>237636</xdr:colOff>
      <xdr:row>14</xdr:row>
      <xdr:rowOff>65942</xdr:rowOff>
    </xdr:to>
    <xdr:sp macro="" textlink="">
      <xdr:nvSpPr>
        <xdr:cNvPr id="5" name="Line 14">
          <a:extLst>
            <a:ext uri="{FF2B5EF4-FFF2-40B4-BE49-F238E27FC236}">
              <a16:creationId xmlns:a16="http://schemas.microsoft.com/office/drawing/2014/main" id="{3A7F857E-68B1-4DB5-A513-BAC8B8C5D201}"/>
            </a:ext>
          </a:extLst>
        </xdr:cNvPr>
        <xdr:cNvSpPr>
          <a:spLocks noChangeShapeType="1"/>
        </xdr:cNvSpPr>
      </xdr:nvSpPr>
      <xdr:spPr bwMode="auto">
        <a:xfrm>
          <a:off x="9120309" y="3914042"/>
          <a:ext cx="153767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199614</xdr:rowOff>
    </xdr:from>
    <xdr:to>
      <xdr:col>34</xdr:col>
      <xdr:colOff>196850</xdr:colOff>
      <xdr:row>6</xdr:row>
      <xdr:rowOff>199614</xdr:rowOff>
    </xdr:to>
    <xdr:sp macro="" textlink="">
      <xdr:nvSpPr>
        <xdr:cNvPr id="6" name="Line 17">
          <a:extLst>
            <a:ext uri="{FF2B5EF4-FFF2-40B4-BE49-F238E27FC236}">
              <a16:creationId xmlns:a16="http://schemas.microsoft.com/office/drawing/2014/main" id="{35E02C55-E9B0-4069-A9BE-440CFDD2FF1A}"/>
            </a:ext>
          </a:extLst>
        </xdr:cNvPr>
        <xdr:cNvSpPr>
          <a:spLocks noChangeShapeType="1"/>
        </xdr:cNvSpPr>
      </xdr:nvSpPr>
      <xdr:spPr bwMode="auto">
        <a:xfrm flipH="1">
          <a:off x="12649200" y="2123664"/>
          <a:ext cx="196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111672</xdr:colOff>
      <xdr:row>5</xdr:row>
      <xdr:rowOff>219950</xdr:rowOff>
    </xdr:from>
    <xdr:to>
      <xdr:col>29</xdr:col>
      <xdr:colOff>88571</xdr:colOff>
      <xdr:row>6</xdr:row>
      <xdr:rowOff>170793</xdr:rowOff>
    </xdr:to>
    <xdr:sp macro="" textlink="">
      <xdr:nvSpPr>
        <xdr:cNvPr id="7" name="Line 21">
          <a:extLst>
            <a:ext uri="{FF2B5EF4-FFF2-40B4-BE49-F238E27FC236}">
              <a16:creationId xmlns:a16="http://schemas.microsoft.com/office/drawing/2014/main" id="{3DC9D0BA-FF9D-4E00-9EB0-B36CB83B5074}"/>
            </a:ext>
          </a:extLst>
        </xdr:cNvPr>
        <xdr:cNvSpPr>
          <a:spLocks noChangeShapeType="1"/>
        </xdr:cNvSpPr>
      </xdr:nvSpPr>
      <xdr:spPr bwMode="auto">
        <a:xfrm flipH="1">
          <a:off x="3578772" y="1867775"/>
          <a:ext cx="3644024" cy="22706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14323</xdr:colOff>
      <xdr:row>14</xdr:row>
      <xdr:rowOff>65942</xdr:rowOff>
    </xdr:from>
    <xdr:to>
      <xdr:col>29</xdr:col>
      <xdr:colOff>62767</xdr:colOff>
      <xdr:row>14</xdr:row>
      <xdr:rowOff>74969</xdr:rowOff>
    </xdr:to>
    <xdr:sp macro="" textlink="">
      <xdr:nvSpPr>
        <xdr:cNvPr id="8" name="Line 26">
          <a:extLst>
            <a:ext uri="{FF2B5EF4-FFF2-40B4-BE49-F238E27FC236}">
              <a16:creationId xmlns:a16="http://schemas.microsoft.com/office/drawing/2014/main" id="{9C221485-4C2F-44E7-84C3-ADB61E8EE615}"/>
            </a:ext>
          </a:extLst>
        </xdr:cNvPr>
        <xdr:cNvSpPr>
          <a:spLocks noChangeShapeType="1"/>
        </xdr:cNvSpPr>
      </xdr:nvSpPr>
      <xdr:spPr bwMode="auto">
        <a:xfrm flipH="1">
          <a:off x="4100548" y="3914042"/>
          <a:ext cx="3096444" cy="902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517487</xdr:colOff>
      <xdr:row>6</xdr:row>
      <xdr:rowOff>308741</xdr:rowOff>
    </xdr:from>
    <xdr:to>
      <xdr:col>29</xdr:col>
      <xdr:colOff>45982</xdr:colOff>
      <xdr:row>7</xdr:row>
      <xdr:rowOff>124919</xdr:rowOff>
    </xdr:to>
    <xdr:sp macro="" textlink="">
      <xdr:nvSpPr>
        <xdr:cNvPr id="9" name="Line 30">
          <a:extLst>
            <a:ext uri="{FF2B5EF4-FFF2-40B4-BE49-F238E27FC236}">
              <a16:creationId xmlns:a16="http://schemas.microsoft.com/office/drawing/2014/main" id="{2913FB71-C535-4409-B9BC-4CD30572168F}"/>
            </a:ext>
          </a:extLst>
        </xdr:cNvPr>
        <xdr:cNvSpPr>
          <a:spLocks noChangeShapeType="1"/>
        </xdr:cNvSpPr>
      </xdr:nvSpPr>
      <xdr:spPr bwMode="auto">
        <a:xfrm flipH="1">
          <a:off x="3308312" y="2232791"/>
          <a:ext cx="3871895" cy="20670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21980</xdr:colOff>
      <xdr:row>7</xdr:row>
      <xdr:rowOff>212480</xdr:rowOff>
    </xdr:from>
    <xdr:to>
      <xdr:col>29</xdr:col>
      <xdr:colOff>69117</xdr:colOff>
      <xdr:row>8</xdr:row>
      <xdr:rowOff>87922</xdr:rowOff>
    </xdr:to>
    <xdr:sp macro="" textlink="">
      <xdr:nvSpPr>
        <xdr:cNvPr id="10" name="Line 29">
          <a:extLst>
            <a:ext uri="{FF2B5EF4-FFF2-40B4-BE49-F238E27FC236}">
              <a16:creationId xmlns:a16="http://schemas.microsoft.com/office/drawing/2014/main" id="{5BFD7C60-6A2D-47F8-A95C-E08987C5AFEB}"/>
            </a:ext>
          </a:extLst>
        </xdr:cNvPr>
        <xdr:cNvSpPr>
          <a:spLocks noChangeShapeType="1"/>
        </xdr:cNvSpPr>
      </xdr:nvSpPr>
      <xdr:spPr bwMode="auto">
        <a:xfrm flipH="1">
          <a:off x="2688980" y="2527055"/>
          <a:ext cx="4514362" cy="1421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153865</xdr:colOff>
      <xdr:row>10</xdr:row>
      <xdr:rowOff>65942</xdr:rowOff>
    </xdr:from>
    <xdr:to>
      <xdr:col>29</xdr:col>
      <xdr:colOff>36634</xdr:colOff>
      <xdr:row>10</xdr:row>
      <xdr:rowOff>121382</xdr:rowOff>
    </xdr:to>
    <xdr:sp macro="" textlink="">
      <xdr:nvSpPr>
        <xdr:cNvPr id="11" name="Line 29">
          <a:extLst>
            <a:ext uri="{FF2B5EF4-FFF2-40B4-BE49-F238E27FC236}">
              <a16:creationId xmlns:a16="http://schemas.microsoft.com/office/drawing/2014/main" id="{8CA2E561-02AF-45C0-8ECB-976B51A96F00}"/>
            </a:ext>
          </a:extLst>
        </xdr:cNvPr>
        <xdr:cNvSpPr>
          <a:spLocks noChangeShapeType="1"/>
        </xdr:cNvSpPr>
      </xdr:nvSpPr>
      <xdr:spPr bwMode="auto">
        <a:xfrm flipH="1">
          <a:off x="1668340" y="3171092"/>
          <a:ext cx="5502519" cy="554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82550</xdr:colOff>
      <xdr:row>1</xdr:row>
      <xdr:rowOff>114300</xdr:rowOff>
    </xdr:from>
    <xdr:to>
      <xdr:col>29</xdr:col>
      <xdr:colOff>44450</xdr:colOff>
      <xdr:row>2</xdr:row>
      <xdr:rowOff>88900</xdr:rowOff>
    </xdr:to>
    <xdr:sp macro="" textlink="">
      <xdr:nvSpPr>
        <xdr:cNvPr id="12" name="Line 21">
          <a:extLst>
            <a:ext uri="{FF2B5EF4-FFF2-40B4-BE49-F238E27FC236}">
              <a16:creationId xmlns:a16="http://schemas.microsoft.com/office/drawing/2014/main" id="{808EA4AD-FD4E-4FE4-90C8-6B1F9B51F2A2}"/>
            </a:ext>
          </a:extLst>
        </xdr:cNvPr>
        <xdr:cNvSpPr>
          <a:spLocks noChangeShapeType="1"/>
        </xdr:cNvSpPr>
      </xdr:nvSpPr>
      <xdr:spPr bwMode="auto">
        <a:xfrm flipH="1">
          <a:off x="1835150" y="504825"/>
          <a:ext cx="5343525" cy="365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285749</xdr:colOff>
      <xdr:row>1</xdr:row>
      <xdr:rowOff>111125</xdr:rowOff>
    </xdr:from>
    <xdr:to>
      <xdr:col>29</xdr:col>
      <xdr:colOff>63499</xdr:colOff>
      <xdr:row>4</xdr:row>
      <xdr:rowOff>31750</xdr:rowOff>
    </xdr:to>
    <xdr:sp macro="" textlink="">
      <xdr:nvSpPr>
        <xdr:cNvPr id="13" name="Line 21">
          <a:extLst>
            <a:ext uri="{FF2B5EF4-FFF2-40B4-BE49-F238E27FC236}">
              <a16:creationId xmlns:a16="http://schemas.microsoft.com/office/drawing/2014/main" id="{7D96933E-73C4-4DAD-AE75-86344C2ECEAD}"/>
            </a:ext>
          </a:extLst>
        </xdr:cNvPr>
        <xdr:cNvSpPr>
          <a:spLocks noChangeShapeType="1"/>
        </xdr:cNvSpPr>
      </xdr:nvSpPr>
      <xdr:spPr bwMode="auto">
        <a:xfrm flipH="1">
          <a:off x="2038349" y="501650"/>
          <a:ext cx="5159375" cy="882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30</xdr:col>
      <xdr:colOff>1784106</xdr:colOff>
      <xdr:row>12</xdr:row>
      <xdr:rowOff>76444</xdr:rowOff>
    </xdr:from>
    <xdr:to>
      <xdr:col>31</xdr:col>
      <xdr:colOff>202956</xdr:colOff>
      <xdr:row>12</xdr:row>
      <xdr:rowOff>76444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9D3247CB-D434-4446-A5AB-AE07D331981E}"/>
            </a:ext>
          </a:extLst>
        </xdr:cNvPr>
        <xdr:cNvSpPr>
          <a:spLocks noChangeShapeType="1"/>
        </xdr:cNvSpPr>
      </xdr:nvSpPr>
      <xdr:spPr bwMode="auto">
        <a:xfrm>
          <a:off x="9108831" y="3619744"/>
          <a:ext cx="1514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28575</xdr:colOff>
      <xdr:row>12</xdr:row>
      <xdr:rowOff>73269</xdr:rowOff>
    </xdr:from>
    <xdr:to>
      <xdr:col>29</xdr:col>
      <xdr:colOff>104775</xdr:colOff>
      <xdr:row>12</xdr:row>
      <xdr:rowOff>73269</xdr:rowOff>
    </xdr:to>
    <xdr:sp macro="" textlink="">
      <xdr:nvSpPr>
        <xdr:cNvPr id="15" name="Line 26">
          <a:extLst>
            <a:ext uri="{FF2B5EF4-FFF2-40B4-BE49-F238E27FC236}">
              <a16:creationId xmlns:a16="http://schemas.microsoft.com/office/drawing/2014/main" id="{6AC33CEC-8BAB-444F-B9BD-0FD1E50BA75B}"/>
            </a:ext>
          </a:extLst>
        </xdr:cNvPr>
        <xdr:cNvSpPr>
          <a:spLocks noChangeShapeType="1"/>
        </xdr:cNvSpPr>
      </xdr:nvSpPr>
      <xdr:spPr bwMode="auto">
        <a:xfrm flipH="1">
          <a:off x="4114800" y="3616569"/>
          <a:ext cx="3124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400050</xdr:colOff>
      <xdr:row>10</xdr:row>
      <xdr:rowOff>165100</xdr:rowOff>
    </xdr:from>
    <xdr:to>
      <xdr:col>35</xdr:col>
      <xdr:colOff>400050</xdr:colOff>
      <xdr:row>11</xdr:row>
      <xdr:rowOff>107950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A9285972-803C-451B-98F9-623CEA800F51}"/>
            </a:ext>
          </a:extLst>
        </xdr:cNvPr>
        <xdr:cNvSpPr>
          <a:spLocks noChangeShapeType="1"/>
        </xdr:cNvSpPr>
      </xdr:nvSpPr>
      <xdr:spPr bwMode="auto">
        <a:xfrm>
          <a:off x="13763625" y="3270250"/>
          <a:ext cx="0" cy="209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1758950</xdr:colOff>
      <xdr:row>21</xdr:row>
      <xdr:rowOff>0</xdr:rowOff>
    </xdr:from>
    <xdr:to>
      <xdr:col>31</xdr:col>
      <xdr:colOff>177800</xdr:colOff>
      <xdr:row>21</xdr:row>
      <xdr:rowOff>0</xdr:rowOff>
    </xdr:to>
    <xdr:sp macro="" textlink="">
      <xdr:nvSpPr>
        <xdr:cNvPr id="17" name="Line 14">
          <a:extLst>
            <a:ext uri="{FF2B5EF4-FFF2-40B4-BE49-F238E27FC236}">
              <a16:creationId xmlns:a16="http://schemas.microsoft.com/office/drawing/2014/main" id="{A6E8F025-0976-49AD-8CD5-2BFE6BF8C3A4}"/>
            </a:ext>
          </a:extLst>
        </xdr:cNvPr>
        <xdr:cNvSpPr>
          <a:spLocks noChangeShapeType="1"/>
        </xdr:cNvSpPr>
      </xdr:nvSpPr>
      <xdr:spPr bwMode="auto">
        <a:xfrm>
          <a:off x="9083675" y="4914900"/>
          <a:ext cx="1514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20</xdr:row>
      <xdr:rowOff>159239</xdr:rowOff>
    </xdr:from>
    <xdr:to>
      <xdr:col>29</xdr:col>
      <xdr:colOff>85725</xdr:colOff>
      <xdr:row>20</xdr:row>
      <xdr:rowOff>159239</xdr:rowOff>
    </xdr:to>
    <xdr:sp macro="" textlink="">
      <xdr:nvSpPr>
        <xdr:cNvPr id="18" name="Line 26">
          <a:extLst>
            <a:ext uri="{FF2B5EF4-FFF2-40B4-BE49-F238E27FC236}">
              <a16:creationId xmlns:a16="http://schemas.microsoft.com/office/drawing/2014/main" id="{411CA4DE-A307-4F48-B5F3-CB986A4A71E5}"/>
            </a:ext>
          </a:extLst>
        </xdr:cNvPr>
        <xdr:cNvSpPr>
          <a:spLocks noChangeShapeType="1"/>
        </xdr:cNvSpPr>
      </xdr:nvSpPr>
      <xdr:spPr bwMode="auto">
        <a:xfrm flipH="1">
          <a:off x="4095750" y="4912214"/>
          <a:ext cx="3124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1762125</xdr:colOff>
      <xdr:row>23</xdr:row>
      <xdr:rowOff>9525</xdr:rowOff>
    </xdr:from>
    <xdr:to>
      <xdr:col>31</xdr:col>
      <xdr:colOff>180975</xdr:colOff>
      <xdr:row>23</xdr:row>
      <xdr:rowOff>9525</xdr:rowOff>
    </xdr:to>
    <xdr:sp macro="" textlink="">
      <xdr:nvSpPr>
        <xdr:cNvPr id="19" name="Line 14">
          <a:extLst>
            <a:ext uri="{FF2B5EF4-FFF2-40B4-BE49-F238E27FC236}">
              <a16:creationId xmlns:a16="http://schemas.microsoft.com/office/drawing/2014/main" id="{E502234D-5A3C-48B5-A2E2-AD19E3F8234A}"/>
            </a:ext>
          </a:extLst>
        </xdr:cNvPr>
        <xdr:cNvSpPr>
          <a:spLocks noChangeShapeType="1"/>
        </xdr:cNvSpPr>
      </xdr:nvSpPr>
      <xdr:spPr bwMode="auto">
        <a:xfrm>
          <a:off x="9086850" y="5229225"/>
          <a:ext cx="1514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19050</xdr:colOff>
      <xdr:row>23</xdr:row>
      <xdr:rowOff>9525</xdr:rowOff>
    </xdr:from>
    <xdr:to>
      <xdr:col>29</xdr:col>
      <xdr:colOff>85725</xdr:colOff>
      <xdr:row>23</xdr:row>
      <xdr:rowOff>9525</xdr:rowOff>
    </xdr:to>
    <xdr:sp macro="" textlink="">
      <xdr:nvSpPr>
        <xdr:cNvPr id="20" name="Line 26">
          <a:extLst>
            <a:ext uri="{FF2B5EF4-FFF2-40B4-BE49-F238E27FC236}">
              <a16:creationId xmlns:a16="http://schemas.microsoft.com/office/drawing/2014/main" id="{D830522C-DC54-405B-8B99-F9E24CC16833}"/>
            </a:ext>
          </a:extLst>
        </xdr:cNvPr>
        <xdr:cNvSpPr>
          <a:spLocks noChangeShapeType="1"/>
        </xdr:cNvSpPr>
      </xdr:nvSpPr>
      <xdr:spPr bwMode="auto">
        <a:xfrm flipH="1">
          <a:off x="4105275" y="5229225"/>
          <a:ext cx="3114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69288</xdr:colOff>
      <xdr:row>0</xdr:row>
      <xdr:rowOff>45010</xdr:rowOff>
    </xdr:from>
    <xdr:to>
      <xdr:col>30</xdr:col>
      <xdr:colOff>2667000</xdr:colOff>
      <xdr:row>2</xdr:row>
      <xdr:rowOff>179683</xdr:rowOff>
    </xdr:to>
    <xdr:sp macro="" textlink="">
      <xdr:nvSpPr>
        <xdr:cNvPr id="21" name="Text Box 19">
          <a:extLst>
            <a:ext uri="{FF2B5EF4-FFF2-40B4-BE49-F238E27FC236}">
              <a16:creationId xmlns:a16="http://schemas.microsoft.com/office/drawing/2014/main" id="{5916D5F3-FBE5-4722-BC75-0E6AA7605B6A}"/>
            </a:ext>
          </a:extLst>
        </xdr:cNvPr>
        <xdr:cNvSpPr txBox="1">
          <a:spLocks noChangeArrowheads="1"/>
        </xdr:cNvSpPr>
      </xdr:nvSpPr>
      <xdr:spPr bwMode="auto">
        <a:xfrm>
          <a:off x="7203513" y="45010"/>
          <a:ext cx="2788212" cy="915723"/>
        </a:xfrm>
        <a:prstGeom prst="rect">
          <a:avLst/>
        </a:prstGeom>
        <a:solidFill>
          <a:srgbClr val="CCECFF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r>
            <a:rPr lang="ja-JP" altLang="en-US" sz="10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青</a:t>
          </a:r>
          <a:r>
            <a:rPr lang="ja-JP" altLang="ja-JP" sz="10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字</a:t>
          </a:r>
          <a:r>
            <a:rPr lang="ja-JP" altLang="en-US" sz="10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部分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を</a:t>
          </a:r>
          <a:r>
            <a:rPr lang="ja-JP" altLang="ja-JP" sz="1000" b="1">
              <a:effectLst/>
              <a:latin typeface="+mn-lt"/>
              <a:ea typeface="+mn-ea"/>
              <a:cs typeface="+mn-cs"/>
            </a:rPr>
            <a:t>左側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に入力。</a:t>
          </a:r>
          <a:endParaRPr lang="ja-JP" altLang="ja-JP" sz="1000" b="1">
            <a:effectLst/>
          </a:endParaRPr>
        </a:p>
        <a:p>
          <a:r>
            <a:rPr lang="ja-JP" altLang="en-US" sz="1000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●●</a:t>
          </a:r>
          <a:r>
            <a:rPr lang="ja-JP" altLang="ja-JP" sz="10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県〇〇郡</a:t>
          </a:r>
          <a:r>
            <a:rPr lang="ja-JP" altLang="en-US" sz="10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■■</a:t>
          </a:r>
          <a:r>
            <a:rPr lang="ja-JP" altLang="ja-JP" sz="10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町</a:t>
          </a:r>
          <a:r>
            <a:rPr lang="ja-JP" altLang="en-US" sz="10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　         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大字～</a:t>
          </a:r>
          <a:endParaRPr lang="ja-JP" altLang="ja-JP" sz="1000">
            <a:effectLst/>
          </a:endParaRPr>
        </a:p>
        <a:p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●●</a:t>
          </a:r>
          <a:r>
            <a:rPr lang="ja-JP" altLang="ja-JP" sz="10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県</a:t>
          </a:r>
          <a:r>
            <a:rPr lang="en-US" altLang="ja-JP" sz="10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0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指定都</a:t>
          </a:r>
          <a:r>
            <a:rPr lang="ja-JP" altLang="ja-JP" sz="10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市</a:t>
          </a:r>
          <a:r>
            <a:rPr lang="en-US" altLang="ja-JP" sz="10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0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▲▲</a:t>
          </a:r>
          <a:r>
            <a:rPr lang="ja-JP" altLang="ja-JP" sz="10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区</a:t>
          </a:r>
          <a:r>
            <a:rPr lang="ja-JP" altLang="en-US" sz="10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0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××</a:t>
          </a:r>
          <a:r>
            <a:rPr lang="ja-JP" altLang="en-US" sz="10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町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～</a:t>
          </a:r>
          <a:endParaRPr lang="ja-JP" altLang="ja-JP" sz="1000">
            <a:effectLst/>
          </a:endParaRPr>
        </a:p>
        <a:p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●●</a:t>
          </a:r>
          <a:r>
            <a:rPr lang="ja-JP" altLang="ja-JP" sz="10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県</a:t>
          </a:r>
          <a:r>
            <a:rPr lang="ja-JP" altLang="en-US" sz="10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◇◇</a:t>
          </a:r>
          <a:r>
            <a:rPr lang="ja-JP" altLang="ja-JP" sz="10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市</a:t>
          </a:r>
          <a:r>
            <a:rPr lang="ja-JP" altLang="en-US" sz="10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　                       </a:t>
          </a:r>
          <a:r>
            <a:rPr lang="ja-JP" altLang="en-US" sz="10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□□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町～</a:t>
          </a:r>
          <a:endParaRPr lang="ja-JP" altLang="ja-JP" sz="1000">
            <a:effectLst/>
          </a:endParaRPr>
        </a:p>
        <a:p>
          <a:pPr>
            <a:lnSpc>
              <a:spcPts val="1200"/>
            </a:lnSpc>
          </a:pPr>
          <a:r>
            <a:rPr lang="ja-JP" altLang="en-US" sz="1000"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青</a:t>
          </a:r>
          <a:r>
            <a:rPr lang="ja-JP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字</a:t>
          </a:r>
          <a:r>
            <a:rPr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部分</a:t>
          </a:r>
          <a:r>
            <a:rPr lang="ja-JP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市区町村</a:t>
          </a:r>
          <a:r>
            <a:rPr lang="ja-JP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コードの範囲</a:t>
          </a:r>
          <a:r>
            <a:rPr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00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29</xdr:col>
      <xdr:colOff>64508</xdr:colOff>
      <xdr:row>4</xdr:row>
      <xdr:rowOff>227199</xdr:rowOff>
    </xdr:from>
    <xdr:to>
      <xdr:col>30</xdr:col>
      <xdr:colOff>2658718</xdr:colOff>
      <xdr:row>6</xdr:row>
      <xdr:rowOff>112219</xdr:rowOff>
    </xdr:to>
    <xdr:sp macro="" textlink="">
      <xdr:nvSpPr>
        <xdr:cNvPr id="22" name="Text Box 19">
          <a:extLst>
            <a:ext uri="{FF2B5EF4-FFF2-40B4-BE49-F238E27FC236}">
              <a16:creationId xmlns:a16="http://schemas.microsoft.com/office/drawing/2014/main" id="{8EFA9226-9E88-467C-A0ED-C4E57844E8BF}"/>
            </a:ext>
          </a:extLst>
        </xdr:cNvPr>
        <xdr:cNvSpPr txBox="1">
          <a:spLocks noChangeArrowheads="1"/>
        </xdr:cNvSpPr>
      </xdr:nvSpPr>
      <xdr:spPr bwMode="auto">
        <a:xfrm>
          <a:off x="7198733" y="1579749"/>
          <a:ext cx="2784710" cy="456520"/>
        </a:xfrm>
        <a:prstGeom prst="rect">
          <a:avLst/>
        </a:prstGeom>
        <a:solidFill>
          <a:srgbClr val="CCECFF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旧氏名がある場合は、</a:t>
          </a:r>
          <a:endParaRPr lang="en-US" altLang="ja-JP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①ふりがな、②旧氏名、③改姓年月日を入力。</a:t>
          </a:r>
          <a:endParaRPr lang="ja-JP" altLang="en-US" b="1"/>
        </a:p>
      </xdr:txBody>
    </xdr:sp>
    <xdr:clientData/>
  </xdr:twoCellAnchor>
  <xdr:twoCellAnchor>
    <xdr:from>
      <xdr:col>32</xdr:col>
      <xdr:colOff>6966</xdr:colOff>
      <xdr:row>2</xdr:row>
      <xdr:rowOff>82671</xdr:rowOff>
    </xdr:from>
    <xdr:to>
      <xdr:col>34</xdr:col>
      <xdr:colOff>624417</xdr:colOff>
      <xdr:row>4</xdr:row>
      <xdr:rowOff>1949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462B1193-0B9E-4261-B8DC-3F223D077F32}"/>
            </a:ext>
          </a:extLst>
        </xdr:cNvPr>
        <xdr:cNvSpPr txBox="1">
          <a:spLocks noChangeArrowheads="1"/>
        </xdr:cNvSpPr>
      </xdr:nvSpPr>
      <xdr:spPr bwMode="auto">
        <a:xfrm>
          <a:off x="10760691" y="863721"/>
          <a:ext cx="2512926" cy="490778"/>
        </a:xfrm>
        <a:prstGeom prst="rect">
          <a:avLst/>
        </a:prstGeom>
        <a:solidFill>
          <a:srgbClr val="FFFF66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l" rtl="0">
            <a:defRPr sz="1000"/>
          </a:pPr>
          <a:r>
            <a:rPr lang="en-US" altLang="ja-JP" sz="1000" b="1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ja-JP" sz="1000" b="1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必須</a:t>
          </a:r>
          <a:r>
            <a:rPr lang="en-US" altLang="ja-JP" sz="1000" b="1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en-US" altLang="ja-JP" sz="10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秋叙勲発令日「</a:t>
          </a:r>
          <a:r>
            <a:rPr lang="en-US" altLang="ja-JP" sz="1000" b="1" i="0" u="none" strike="noStrike" baseline="0">
              <a:solidFill>
                <a:srgbClr val="0000CC"/>
              </a:solidFill>
              <a:latin typeface="ＭＳ Ｐゴシック"/>
              <a:ea typeface="ＭＳ Ｐゴシック"/>
            </a:rPr>
            <a:t>2026</a:t>
          </a:r>
          <a:r>
            <a:rPr lang="ja-JP" altLang="en-US" sz="1000" b="1" i="0" u="none" strike="noStrike" baseline="0">
              <a:solidFill>
                <a:srgbClr val="0000CC"/>
              </a:solidFill>
              <a:latin typeface="ＭＳ Ｐゴシック"/>
              <a:ea typeface="ＭＳ Ｐゴシック"/>
            </a:rPr>
            <a:t>/</a:t>
          </a:r>
          <a:r>
            <a:rPr lang="en-US" altLang="ja-JP" sz="1000" b="1" i="0" u="none" strike="noStrike" baseline="0">
              <a:solidFill>
                <a:srgbClr val="0000CC"/>
              </a:solidFill>
              <a:latin typeface="ＭＳ Ｐゴシック"/>
              <a:ea typeface="ＭＳ Ｐゴシック"/>
            </a:rPr>
            <a:t>11/3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」を入力</a:t>
          </a:r>
          <a:endParaRPr lang="ja-JP" altLang="en-US"/>
        </a:p>
      </xdr:txBody>
    </xdr:sp>
    <xdr:clientData/>
  </xdr:twoCellAnchor>
  <xdr:twoCellAnchor>
    <xdr:from>
      <xdr:col>34</xdr:col>
      <xdr:colOff>216216</xdr:colOff>
      <xdr:row>6</xdr:row>
      <xdr:rowOff>73660</xdr:rowOff>
    </xdr:from>
    <xdr:to>
      <xdr:col>35</xdr:col>
      <xdr:colOff>654325</xdr:colOff>
      <xdr:row>8</xdr:row>
      <xdr:rowOff>25759</xdr:rowOff>
    </xdr:to>
    <xdr:sp macro="" textlink="">
      <xdr:nvSpPr>
        <xdr:cNvPr id="24" name="Text Box 18">
          <a:extLst>
            <a:ext uri="{FF2B5EF4-FFF2-40B4-BE49-F238E27FC236}">
              <a16:creationId xmlns:a16="http://schemas.microsoft.com/office/drawing/2014/main" id="{EECD0510-594B-4664-855A-7EA1B73F5DD0}"/>
            </a:ext>
          </a:extLst>
        </xdr:cNvPr>
        <xdr:cNvSpPr txBox="1">
          <a:spLocks noChangeArrowheads="1"/>
        </xdr:cNvSpPr>
      </xdr:nvSpPr>
      <xdr:spPr bwMode="auto">
        <a:xfrm>
          <a:off x="12865416" y="1997710"/>
          <a:ext cx="1152484" cy="609324"/>
        </a:xfrm>
        <a:prstGeom prst="rect">
          <a:avLst/>
        </a:prstGeom>
        <a:solidFill>
          <a:srgbClr val="FFFF66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性別を入力　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000" b="1" i="0" u="none" strike="noStrike" baseline="0">
              <a:solidFill>
                <a:srgbClr val="0000CC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1" i="0" u="none" strike="noStrike" baseline="0">
              <a:solidFill>
                <a:srgbClr val="0000CC"/>
              </a:solidFill>
              <a:latin typeface="ＭＳ Ｐゴシック"/>
              <a:ea typeface="ＭＳ Ｐゴシック"/>
            </a:rPr>
            <a:t>男は「１」</a:t>
          </a:r>
          <a:endParaRPr lang="en-US" altLang="ja-JP" sz="1000" b="1" i="0" u="none" strike="noStrike" baseline="0">
            <a:solidFill>
              <a:srgbClr val="0000CC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CC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000" b="1" i="0" u="none" strike="noStrike" baseline="0">
              <a:solidFill>
                <a:srgbClr val="0000CC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1" i="0" u="none" strike="noStrike" baseline="0">
              <a:solidFill>
                <a:srgbClr val="0000CC"/>
              </a:solidFill>
              <a:latin typeface="ＭＳ Ｐゴシック"/>
              <a:ea typeface="ＭＳ Ｐゴシック"/>
            </a:rPr>
            <a:t>女は「２」</a:t>
          </a:r>
          <a:endParaRPr lang="ja-JP" altLang="en-US" b="1">
            <a:solidFill>
              <a:srgbClr val="0000CC"/>
            </a:solidFill>
          </a:endParaRPr>
        </a:p>
      </xdr:txBody>
    </xdr:sp>
    <xdr:clientData/>
  </xdr:twoCellAnchor>
  <xdr:twoCellAnchor>
    <xdr:from>
      <xdr:col>29</xdr:col>
      <xdr:colOff>66859</xdr:colOff>
      <xdr:row>6</xdr:row>
      <xdr:rowOff>203638</xdr:rowOff>
    </xdr:from>
    <xdr:to>
      <xdr:col>30</xdr:col>
      <xdr:colOff>2657222</xdr:colOff>
      <xdr:row>7</xdr:row>
      <xdr:rowOff>37341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974175DB-1A36-4BC5-ABFE-E12FDDD631C9}"/>
            </a:ext>
          </a:extLst>
        </xdr:cNvPr>
        <xdr:cNvSpPr txBox="1">
          <a:spLocks noChangeArrowheads="1"/>
        </xdr:cNvSpPr>
      </xdr:nvSpPr>
      <xdr:spPr bwMode="auto">
        <a:xfrm>
          <a:off x="7201084" y="2127688"/>
          <a:ext cx="2780863" cy="224228"/>
        </a:xfrm>
        <a:prstGeom prst="rect">
          <a:avLst/>
        </a:prstGeom>
        <a:solidFill>
          <a:srgbClr val="CCECFF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生年月日を入力。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年齢は自動計算。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29</xdr:col>
      <xdr:colOff>68544</xdr:colOff>
      <xdr:row>7</xdr:row>
      <xdr:rowOff>110877</xdr:rowOff>
    </xdr:from>
    <xdr:to>
      <xdr:col>30</xdr:col>
      <xdr:colOff>2687547</xdr:colOff>
      <xdr:row>9</xdr:row>
      <xdr:rowOff>167720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C86C6FF-B996-4FA7-9D1A-D6A35E535968}"/>
            </a:ext>
          </a:extLst>
        </xdr:cNvPr>
        <xdr:cNvSpPr txBox="1">
          <a:spLocks noChangeArrowheads="1"/>
        </xdr:cNvSpPr>
      </xdr:nvSpPr>
      <xdr:spPr bwMode="auto">
        <a:xfrm>
          <a:off x="7202769" y="2425452"/>
          <a:ext cx="2809503" cy="580718"/>
        </a:xfrm>
        <a:prstGeom prst="rect">
          <a:avLst/>
        </a:prstGeom>
        <a:solidFill>
          <a:srgbClr val="CCECFF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主要経歴は単位自治会を１つだけ入力。</a:t>
          </a:r>
          <a:endParaRPr lang="en-US" altLang="ja-JP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連合会や職業は記載しない。</a:t>
          </a:r>
          <a:endParaRPr lang="ja-JP" altLang="en-US"/>
        </a:p>
      </xdr:txBody>
    </xdr:sp>
    <xdr:clientData/>
  </xdr:twoCellAnchor>
  <xdr:twoCellAnchor>
    <xdr:from>
      <xdr:col>29</xdr:col>
      <xdr:colOff>67855</xdr:colOff>
      <xdr:row>9</xdr:row>
      <xdr:rowOff>213151</xdr:rowOff>
    </xdr:from>
    <xdr:to>
      <xdr:col>30</xdr:col>
      <xdr:colOff>2688165</xdr:colOff>
      <xdr:row>11</xdr:row>
      <xdr:rowOff>3174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E33526AF-D4B6-4E3C-9D9F-4BBC746EEEBA}"/>
            </a:ext>
          </a:extLst>
        </xdr:cNvPr>
        <xdr:cNvSpPr txBox="1">
          <a:spLocks noChangeArrowheads="1"/>
        </xdr:cNvSpPr>
      </xdr:nvSpPr>
      <xdr:spPr bwMode="auto">
        <a:xfrm>
          <a:off x="7202080" y="3051601"/>
          <a:ext cx="2810810" cy="323423"/>
        </a:xfrm>
        <a:prstGeom prst="rect">
          <a:avLst/>
        </a:prstGeom>
        <a:solidFill>
          <a:srgbClr val="CCECFF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功労名は「地方自治功労」。</a:t>
          </a:r>
          <a:endParaRPr lang="en-US" altLang="ja-JP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76249</xdr:colOff>
      <xdr:row>11</xdr:row>
      <xdr:rowOff>78038</xdr:rowOff>
    </xdr:from>
    <xdr:to>
      <xdr:col>30</xdr:col>
      <xdr:colOff>2674408</xdr:colOff>
      <xdr:row>12</xdr:row>
      <xdr:rowOff>152336</xdr:rowOff>
    </xdr:to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id="{510DA643-52DD-4E3A-8191-BA7693DB3BD5}"/>
            </a:ext>
          </a:extLst>
        </xdr:cNvPr>
        <xdr:cNvSpPr txBox="1">
          <a:spLocks noChangeArrowheads="1"/>
        </xdr:cNvSpPr>
      </xdr:nvSpPr>
      <xdr:spPr bwMode="auto">
        <a:xfrm>
          <a:off x="7210474" y="3449888"/>
          <a:ext cx="2788659" cy="245748"/>
        </a:xfrm>
        <a:prstGeom prst="rect">
          <a:avLst/>
        </a:prstGeom>
        <a:solidFill>
          <a:srgbClr val="CCECFF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町内会会長歴を最大でとるので、「通常」</a:t>
          </a:r>
          <a:endParaRPr lang="ja-JP" altLang="en-US" b="1"/>
        </a:p>
      </xdr:txBody>
    </xdr:sp>
    <xdr:clientData/>
  </xdr:twoCellAnchor>
  <xdr:twoCellAnchor>
    <xdr:from>
      <xdr:col>29</xdr:col>
      <xdr:colOff>75198</xdr:colOff>
      <xdr:row>13</xdr:row>
      <xdr:rowOff>81912</xdr:rowOff>
    </xdr:from>
    <xdr:to>
      <xdr:col>30</xdr:col>
      <xdr:colOff>2679435</xdr:colOff>
      <xdr:row>17</xdr:row>
      <xdr:rowOff>55441</xdr:rowOff>
    </xdr:to>
    <xdr:sp macro="" textlink="">
      <xdr:nvSpPr>
        <xdr:cNvPr id="29" name="Text Box 13">
          <a:extLst>
            <a:ext uri="{FF2B5EF4-FFF2-40B4-BE49-F238E27FC236}">
              <a16:creationId xmlns:a16="http://schemas.microsoft.com/office/drawing/2014/main" id="{6BB23808-EB54-4BD3-9216-47A320287035}"/>
            </a:ext>
          </a:extLst>
        </xdr:cNvPr>
        <xdr:cNvSpPr txBox="1">
          <a:spLocks noChangeArrowheads="1"/>
        </xdr:cNvSpPr>
      </xdr:nvSpPr>
      <xdr:spPr bwMode="auto">
        <a:xfrm>
          <a:off x="7209423" y="3777612"/>
          <a:ext cx="2794737" cy="583129"/>
        </a:xfrm>
        <a:prstGeom prst="rect">
          <a:avLst/>
        </a:prstGeom>
        <a:solidFill>
          <a:srgbClr val="CCECFF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町内会会長歴を最大でとったので、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自を半月ずらすため「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　（自が半月後）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半月の切目のときは除く</a:t>
          </a:r>
          <a:endParaRPr lang="ja-JP" altLang="en-US"/>
        </a:p>
      </xdr:txBody>
    </xdr:sp>
    <xdr:clientData/>
  </xdr:twoCellAnchor>
  <xdr:twoCellAnchor>
    <xdr:from>
      <xdr:col>29</xdr:col>
      <xdr:colOff>74606</xdr:colOff>
      <xdr:row>20</xdr:row>
      <xdr:rowOff>39221</xdr:rowOff>
    </xdr:from>
    <xdr:to>
      <xdr:col>30</xdr:col>
      <xdr:colOff>2685784</xdr:colOff>
      <xdr:row>21</xdr:row>
      <xdr:rowOff>124646</xdr:rowOff>
    </xdr:to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4075AA2D-100F-46E3-A268-7B1BC602504F}"/>
            </a:ext>
          </a:extLst>
        </xdr:cNvPr>
        <xdr:cNvSpPr txBox="1">
          <a:spLocks noChangeArrowheads="1"/>
        </xdr:cNvSpPr>
      </xdr:nvSpPr>
      <xdr:spPr bwMode="auto">
        <a:xfrm>
          <a:off x="7208831" y="4801721"/>
          <a:ext cx="2801678" cy="237825"/>
        </a:xfrm>
        <a:prstGeom prst="rect">
          <a:avLst/>
        </a:prstGeom>
        <a:solidFill>
          <a:srgbClr val="CCECFF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月末なので「通常」</a:t>
          </a:r>
          <a:endParaRPr lang="ja-JP" altLang="en-US"/>
        </a:p>
      </xdr:txBody>
    </xdr:sp>
    <xdr:clientData/>
  </xdr:twoCellAnchor>
  <xdr:twoCellAnchor>
    <xdr:from>
      <xdr:col>29</xdr:col>
      <xdr:colOff>65226</xdr:colOff>
      <xdr:row>22</xdr:row>
      <xdr:rowOff>21457</xdr:rowOff>
    </xdr:from>
    <xdr:to>
      <xdr:col>30</xdr:col>
      <xdr:colOff>2683565</xdr:colOff>
      <xdr:row>23</xdr:row>
      <xdr:rowOff>142388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E992CA3C-AC09-42E8-911C-D07DE774449D}"/>
            </a:ext>
          </a:extLst>
        </xdr:cNvPr>
        <xdr:cNvSpPr txBox="1">
          <a:spLocks noChangeArrowheads="1"/>
        </xdr:cNvSpPr>
      </xdr:nvSpPr>
      <xdr:spPr bwMode="auto">
        <a:xfrm>
          <a:off x="7199451" y="5088757"/>
          <a:ext cx="2808839" cy="273331"/>
        </a:xfrm>
        <a:prstGeom prst="rect">
          <a:avLst/>
        </a:prstGeom>
        <a:solidFill>
          <a:srgbClr val="CCECFF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下の履歴が上位なので「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0-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」（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至が半月前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  <a:endParaRPr lang="ja-JP" altLang="en-US"/>
        </a:p>
      </xdr:txBody>
    </xdr:sp>
    <xdr:clientData/>
  </xdr:twoCellAnchor>
  <xdr:twoCellAnchor>
    <xdr:from>
      <xdr:col>29</xdr:col>
      <xdr:colOff>65689</xdr:colOff>
      <xdr:row>2</xdr:row>
      <xdr:rowOff>244568</xdr:rowOff>
    </xdr:from>
    <xdr:to>
      <xdr:col>30</xdr:col>
      <xdr:colOff>2660226</xdr:colOff>
      <xdr:row>4</xdr:row>
      <xdr:rowOff>172210</xdr:rowOff>
    </xdr:to>
    <xdr:sp macro="" textlink="">
      <xdr:nvSpPr>
        <xdr:cNvPr id="32" name="Text Box 19">
          <a:extLst>
            <a:ext uri="{FF2B5EF4-FFF2-40B4-BE49-F238E27FC236}">
              <a16:creationId xmlns:a16="http://schemas.microsoft.com/office/drawing/2014/main" id="{518705C9-F006-47DF-B405-60E0C7FA7A86}"/>
            </a:ext>
          </a:extLst>
        </xdr:cNvPr>
        <xdr:cNvSpPr txBox="1">
          <a:spLocks noChangeArrowheads="1"/>
        </xdr:cNvSpPr>
      </xdr:nvSpPr>
      <xdr:spPr bwMode="auto">
        <a:xfrm>
          <a:off x="7199914" y="1025618"/>
          <a:ext cx="2785037" cy="499142"/>
        </a:xfrm>
        <a:prstGeom prst="rect">
          <a:avLst/>
        </a:prstGeom>
        <a:solidFill>
          <a:srgbClr val="FFFF66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r>
            <a:rPr lang="ja-JP" alt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市区町村</a:t>
          </a:r>
          <a:r>
            <a:rPr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コード</a:t>
          </a:r>
          <a:r>
            <a:rPr lang="ja-JP" alt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（５桁）をそれぞれ入力</a:t>
          </a:r>
          <a:br>
            <a:rPr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指定都市は、行政区単位のコードを入力</a:t>
          </a:r>
          <a:endParaRPr lang="ja-JP" altLang="ja-JP" sz="100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28</xdr:col>
      <xdr:colOff>107084</xdr:colOff>
      <xdr:row>3</xdr:row>
      <xdr:rowOff>4330</xdr:rowOff>
    </xdr:from>
    <xdr:to>
      <xdr:col>29</xdr:col>
      <xdr:colOff>60613</xdr:colOff>
      <xdr:row>3</xdr:row>
      <xdr:rowOff>83416</xdr:rowOff>
    </xdr:to>
    <xdr:sp macro="" textlink="">
      <xdr:nvSpPr>
        <xdr:cNvPr id="33" name="Line 21">
          <a:extLst>
            <a:ext uri="{FF2B5EF4-FFF2-40B4-BE49-F238E27FC236}">
              <a16:creationId xmlns:a16="http://schemas.microsoft.com/office/drawing/2014/main" id="{299615B6-DB2C-4CB3-8D8A-FBC96F3CB2BA}"/>
            </a:ext>
          </a:extLst>
        </xdr:cNvPr>
        <xdr:cNvSpPr>
          <a:spLocks noChangeShapeType="1"/>
        </xdr:cNvSpPr>
      </xdr:nvSpPr>
      <xdr:spPr bwMode="auto">
        <a:xfrm flipH="1">
          <a:off x="7050809" y="1185430"/>
          <a:ext cx="144029" cy="7908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183172</xdr:colOff>
      <xdr:row>17</xdr:row>
      <xdr:rowOff>65942</xdr:rowOff>
    </xdr:from>
    <xdr:to>
      <xdr:col>29</xdr:col>
      <xdr:colOff>105751</xdr:colOff>
      <xdr:row>18</xdr:row>
      <xdr:rowOff>142386</xdr:rowOff>
    </xdr:to>
    <xdr:sp macro="" textlink="">
      <xdr:nvSpPr>
        <xdr:cNvPr id="34" name="Line 26">
          <a:extLst>
            <a:ext uri="{FF2B5EF4-FFF2-40B4-BE49-F238E27FC236}">
              <a16:creationId xmlns:a16="http://schemas.microsoft.com/office/drawing/2014/main" id="{76F82816-47B2-4D8B-ACA2-1BD2B1949142}"/>
            </a:ext>
          </a:extLst>
        </xdr:cNvPr>
        <xdr:cNvSpPr>
          <a:spLocks noChangeShapeType="1"/>
        </xdr:cNvSpPr>
      </xdr:nvSpPr>
      <xdr:spPr bwMode="auto">
        <a:xfrm flipH="1" flipV="1">
          <a:off x="183172" y="4371242"/>
          <a:ext cx="7056804" cy="22884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93309</xdr:colOff>
      <xdr:row>2</xdr:row>
      <xdr:rowOff>286376</xdr:rowOff>
    </xdr:from>
    <xdr:to>
      <xdr:col>29</xdr:col>
      <xdr:colOff>69273</xdr:colOff>
      <xdr:row>2</xdr:row>
      <xdr:rowOff>398317</xdr:rowOff>
    </xdr:to>
    <xdr:sp macro="" textlink="">
      <xdr:nvSpPr>
        <xdr:cNvPr id="35" name="Line 21">
          <a:extLst>
            <a:ext uri="{FF2B5EF4-FFF2-40B4-BE49-F238E27FC236}">
              <a16:creationId xmlns:a16="http://schemas.microsoft.com/office/drawing/2014/main" id="{5A302F90-CA6E-49D8-A8DC-B9805792789C}"/>
            </a:ext>
          </a:extLst>
        </xdr:cNvPr>
        <xdr:cNvSpPr>
          <a:spLocks noChangeShapeType="1"/>
        </xdr:cNvSpPr>
      </xdr:nvSpPr>
      <xdr:spPr bwMode="auto">
        <a:xfrm flipH="1" flipV="1">
          <a:off x="7037034" y="1067426"/>
          <a:ext cx="166464" cy="11194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76445</xdr:colOff>
      <xdr:row>17</xdr:row>
      <xdr:rowOff>148736</xdr:rowOff>
    </xdr:from>
    <xdr:to>
      <xdr:col>30</xdr:col>
      <xdr:colOff>2684055</xdr:colOff>
      <xdr:row>19</xdr:row>
      <xdr:rowOff>99947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51769605-D524-4CF0-976C-603B572A33EE}"/>
            </a:ext>
          </a:extLst>
        </xdr:cNvPr>
        <xdr:cNvSpPr txBox="1">
          <a:spLocks noChangeArrowheads="1"/>
        </xdr:cNvSpPr>
      </xdr:nvSpPr>
      <xdr:spPr bwMode="auto">
        <a:xfrm>
          <a:off x="7210670" y="4454036"/>
          <a:ext cx="2798110" cy="256011"/>
        </a:xfrm>
        <a:prstGeom prst="rect">
          <a:avLst/>
        </a:prstGeom>
        <a:solidFill>
          <a:srgbClr val="FFFF66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主要経歴の区分欄に「○」（記号）を入力。</a:t>
          </a:r>
          <a:endParaRPr lang="ja-JP" altLang="en-US" b="1"/>
        </a:p>
      </xdr:txBody>
    </xdr:sp>
    <xdr:clientData/>
  </xdr:twoCellAnchor>
  <xdr:twoCellAnchor>
    <xdr:from>
      <xdr:col>0</xdr:col>
      <xdr:colOff>168518</xdr:colOff>
      <xdr:row>13</xdr:row>
      <xdr:rowOff>106729</xdr:rowOff>
    </xdr:from>
    <xdr:to>
      <xdr:col>29</xdr:col>
      <xdr:colOff>58616</xdr:colOff>
      <xdr:row>18</xdr:row>
      <xdr:rowOff>139211</xdr:rowOff>
    </xdr:to>
    <xdr:sp macro="" textlink="">
      <xdr:nvSpPr>
        <xdr:cNvPr id="37" name="Line 26">
          <a:extLst>
            <a:ext uri="{FF2B5EF4-FFF2-40B4-BE49-F238E27FC236}">
              <a16:creationId xmlns:a16="http://schemas.microsoft.com/office/drawing/2014/main" id="{615A35A4-0345-4183-BEA6-E671038D631F}"/>
            </a:ext>
          </a:extLst>
        </xdr:cNvPr>
        <xdr:cNvSpPr>
          <a:spLocks noChangeShapeType="1"/>
        </xdr:cNvSpPr>
      </xdr:nvSpPr>
      <xdr:spPr bwMode="auto">
        <a:xfrm flipH="1" flipV="1">
          <a:off x="168518" y="3802429"/>
          <a:ext cx="7024323" cy="79448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40837</xdr:colOff>
      <xdr:row>2</xdr:row>
      <xdr:rowOff>115395</xdr:rowOff>
    </xdr:from>
    <xdr:to>
      <xdr:col>30</xdr:col>
      <xdr:colOff>136087</xdr:colOff>
      <xdr:row>12</xdr:row>
      <xdr:rowOff>80457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52BE719-18E4-431A-A88D-E4832ABF9804}"/>
            </a:ext>
          </a:extLst>
        </xdr:cNvPr>
        <xdr:cNvSpPr/>
      </xdr:nvSpPr>
      <xdr:spPr bwMode="auto">
        <a:xfrm>
          <a:off x="40837" y="660619"/>
          <a:ext cx="6756181" cy="1607304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lnSpc>
              <a:spcPts val="3300"/>
            </a:lnSpc>
          </a:pPr>
          <a:r>
            <a:rPr kumimoji="1" lang="ja-JP" altLang="en-US" sz="2800" b="0">
              <a:latin typeface="+mj-ea"/>
              <a:ea typeface="+mj-ea"/>
            </a:rPr>
            <a:t>集計に使用いたしますので、</a:t>
          </a:r>
          <a:endParaRPr kumimoji="1" lang="en-US" altLang="ja-JP" sz="2800" b="0">
            <a:latin typeface="+mj-ea"/>
            <a:ea typeface="+mj-ea"/>
          </a:endParaRPr>
        </a:p>
        <a:p>
          <a:pPr algn="ctr">
            <a:lnSpc>
              <a:spcPts val="3200"/>
            </a:lnSpc>
          </a:pPr>
          <a:r>
            <a:rPr kumimoji="1" lang="ja-JP" altLang="en-US" sz="2800" b="0">
              <a:latin typeface="+mj-ea"/>
              <a:ea typeface="+mj-ea"/>
            </a:rPr>
            <a:t>編集・削除しないください。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R127"/>
  <sheetViews>
    <sheetView tabSelected="1" zoomScale="85" zoomScaleNormal="85" workbookViewId="0">
      <selection activeCell="J37" sqref="J37"/>
    </sheetView>
  </sheetViews>
  <sheetFormatPr defaultColWidth="9" defaultRowHeight="13.5"/>
  <cols>
    <col min="1" max="1" width="3" style="50" customWidth="1"/>
    <col min="2" max="2" width="3.5" style="50" customWidth="1"/>
    <col min="3" max="3" width="6.375" style="50" customWidth="1"/>
    <col min="4" max="4" width="3.125" style="50" customWidth="1"/>
    <col min="5" max="5" width="3.875" style="50" customWidth="1"/>
    <col min="6" max="6" width="3.125" style="50" customWidth="1"/>
    <col min="7" max="7" width="9.875" style="50" customWidth="1"/>
    <col min="8" max="8" width="2.5" style="50" customWidth="1"/>
    <col min="9" max="9" width="1.625" style="50" customWidth="1"/>
    <col min="10" max="10" width="10.5" style="50" bestFit="1" customWidth="1"/>
    <col min="11" max="13" width="3.5" style="61" bestFit="1" customWidth="1"/>
    <col min="14" max="20" width="2.5" style="61" customWidth="1"/>
    <col min="21" max="24" width="2.5" style="50" customWidth="1"/>
    <col min="25" max="27" width="2.5" style="61" customWidth="1"/>
    <col min="28" max="29" width="2.5" style="50" customWidth="1"/>
    <col min="30" max="30" width="3" style="50" customWidth="1"/>
    <col min="31" max="31" width="4.375" style="50" customWidth="1"/>
    <col min="32" max="32" width="9.875" style="80" customWidth="1"/>
    <col min="33" max="33" width="16.625" style="80" customWidth="1"/>
    <col min="34" max="34" width="9.375" style="80" customWidth="1"/>
    <col min="35" max="35" width="28.625" style="80" customWidth="1"/>
    <col min="36" max="38" width="3.875" style="50" hidden="1" customWidth="1"/>
    <col min="39" max="41" width="5.125" style="50" hidden="1" customWidth="1"/>
    <col min="42" max="44" width="3.875" style="50" hidden="1" customWidth="1"/>
    <col min="45" max="47" width="5.125" style="50" hidden="1" customWidth="1"/>
    <col min="48" max="50" width="3.875" style="50" hidden="1" customWidth="1"/>
    <col min="51" max="53" width="5.125" style="50" hidden="1" customWidth="1"/>
    <col min="54" max="56" width="3.875" style="50" hidden="1" customWidth="1"/>
    <col min="57" max="60" width="5.125" style="50" hidden="1" customWidth="1"/>
    <col min="61" max="61" width="10.625" style="50" hidden="1" customWidth="1"/>
    <col min="62" max="62" width="6" style="50" hidden="1" customWidth="1"/>
    <col min="63" max="63" width="9.625" style="50" hidden="1" customWidth="1"/>
    <col min="64" max="64" width="7.625" style="50" hidden="1" customWidth="1"/>
    <col min="65" max="65" width="1.125" style="50" hidden="1" customWidth="1"/>
    <col min="66" max="66" width="12" style="50" hidden="1" customWidth="1"/>
    <col min="67" max="67" width="9.625" style="50" hidden="1" customWidth="1"/>
    <col min="68" max="70" width="7.625" style="50" hidden="1" customWidth="1"/>
    <col min="71" max="71" width="4.5" style="50" hidden="1" customWidth="1"/>
    <col min="72" max="74" width="9.125" style="50" hidden="1" customWidth="1"/>
    <col min="75" max="76" width="7.625" style="50" hidden="1" customWidth="1"/>
    <col min="77" max="77" width="4.875" style="50" hidden="1" customWidth="1"/>
    <col min="78" max="78" width="3.5" style="50" hidden="1" customWidth="1"/>
    <col min="79" max="80" width="9" style="50" hidden="1" customWidth="1"/>
    <col min="81" max="81" width="8.375" style="50" hidden="1" customWidth="1"/>
    <col min="82" max="82" width="7.375" style="50" hidden="1" customWidth="1"/>
    <col min="83" max="16384" width="9" style="50"/>
  </cols>
  <sheetData>
    <row r="1" spans="1:82" s="10" customFormat="1" ht="30.75" customHeight="1" thickBot="1">
      <c r="A1" s="418" t="s">
        <v>90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100"/>
      <c r="AF1" s="11"/>
      <c r="AG1" s="11"/>
      <c r="AH1" s="11"/>
      <c r="AI1" s="11"/>
    </row>
    <row r="2" spans="1:82" s="10" customFormat="1" ht="30.75" customHeight="1">
      <c r="A2" s="203" t="s">
        <v>41</v>
      </c>
      <c r="B2" s="204"/>
      <c r="C2" s="205" t="s">
        <v>130</v>
      </c>
      <c r="D2" s="206"/>
      <c r="E2" s="207"/>
      <c r="F2" s="135" t="s">
        <v>42</v>
      </c>
      <c r="G2" s="208" t="s">
        <v>97</v>
      </c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10"/>
      <c r="S2" s="13" t="s">
        <v>2</v>
      </c>
      <c r="T2" s="95" t="s">
        <v>85</v>
      </c>
      <c r="U2" s="15">
        <v>6</v>
      </c>
      <c r="V2" s="15">
        <v>4</v>
      </c>
      <c r="W2" s="96">
        <v>5</v>
      </c>
      <c r="X2" s="14" t="s">
        <v>56</v>
      </c>
      <c r="Y2" s="507"/>
      <c r="Z2" s="508"/>
      <c r="AA2" s="508"/>
      <c r="AB2" s="508"/>
      <c r="AC2" s="509"/>
      <c r="AD2" s="82"/>
      <c r="AF2" s="11"/>
      <c r="AG2" s="4"/>
      <c r="AH2" s="11"/>
      <c r="AI2" s="11"/>
    </row>
    <row r="3" spans="1:82" s="10" customFormat="1" ht="36.200000000000003" customHeight="1">
      <c r="A3" s="436" t="s">
        <v>74</v>
      </c>
      <c r="B3" s="437"/>
      <c r="C3" s="229"/>
      <c r="D3" s="230"/>
      <c r="E3" s="230"/>
      <c r="F3" s="230"/>
      <c r="G3" s="231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3"/>
      <c r="X3" s="93" t="s">
        <v>2</v>
      </c>
      <c r="Y3" s="87"/>
      <c r="Z3" s="88"/>
      <c r="AA3" s="88"/>
      <c r="AB3" s="88"/>
      <c r="AC3" s="89"/>
      <c r="AF3" s="11"/>
      <c r="AG3" s="11" t="s">
        <v>35</v>
      </c>
      <c r="AH3" s="11"/>
      <c r="AI3" s="11"/>
    </row>
    <row r="4" spans="1:82" s="10" customFormat="1">
      <c r="A4" s="214" t="s">
        <v>77</v>
      </c>
      <c r="B4" s="215"/>
      <c r="C4" s="191"/>
      <c r="D4" s="192"/>
      <c r="E4" s="192"/>
      <c r="F4" s="192"/>
      <c r="G4" s="193"/>
      <c r="H4" s="194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95"/>
      <c r="X4" s="434" t="s">
        <v>80</v>
      </c>
      <c r="Y4" s="520"/>
      <c r="Z4" s="518"/>
      <c r="AA4" s="518"/>
      <c r="AB4" s="518"/>
      <c r="AC4" s="432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</row>
    <row r="5" spans="1:82" s="10" customFormat="1" ht="23.25" customHeight="1">
      <c r="A5" s="216"/>
      <c r="B5" s="217"/>
      <c r="C5" s="501"/>
      <c r="D5" s="502"/>
      <c r="E5" s="502"/>
      <c r="F5" s="502"/>
      <c r="G5" s="503"/>
      <c r="H5" s="504"/>
      <c r="I5" s="505"/>
      <c r="J5" s="505"/>
      <c r="K5" s="505"/>
      <c r="L5" s="505"/>
      <c r="M5" s="505"/>
      <c r="N5" s="505"/>
      <c r="O5" s="505"/>
      <c r="P5" s="505"/>
      <c r="Q5" s="505"/>
      <c r="R5" s="505"/>
      <c r="S5" s="505"/>
      <c r="T5" s="505"/>
      <c r="U5" s="505"/>
      <c r="V5" s="505"/>
      <c r="W5" s="506"/>
      <c r="X5" s="435"/>
      <c r="Y5" s="521"/>
      <c r="Z5" s="519"/>
      <c r="AA5" s="519"/>
      <c r="AB5" s="519"/>
      <c r="AC5" s="433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</row>
    <row r="6" spans="1:82" s="10" customFormat="1" ht="21.75" customHeight="1">
      <c r="A6" s="458" t="s">
        <v>40</v>
      </c>
      <c r="B6" s="264"/>
      <c r="C6" s="419"/>
      <c r="D6" s="420"/>
      <c r="E6" s="421"/>
      <c r="F6" s="524"/>
      <c r="G6" s="525"/>
      <c r="H6" s="18" t="s">
        <v>57</v>
      </c>
      <c r="I6" s="211" t="s">
        <v>1</v>
      </c>
      <c r="J6" s="212"/>
      <c r="K6" s="213"/>
      <c r="L6" s="279" t="s">
        <v>30</v>
      </c>
      <c r="M6" s="280"/>
      <c r="N6" s="280"/>
      <c r="O6" s="280"/>
      <c r="P6" s="280"/>
      <c r="Q6" s="281"/>
      <c r="R6" s="211" t="s">
        <v>31</v>
      </c>
      <c r="S6" s="212"/>
      <c r="T6" s="212"/>
      <c r="U6" s="212"/>
      <c r="V6" s="212"/>
      <c r="W6" s="213"/>
      <c r="X6" s="313" t="s">
        <v>43</v>
      </c>
      <c r="Y6" s="314"/>
      <c r="Z6" s="314"/>
      <c r="AA6" s="314"/>
      <c r="AB6" s="314"/>
      <c r="AC6" s="315"/>
      <c r="AD6" s="50"/>
      <c r="AF6" s="177" t="s">
        <v>94</v>
      </c>
      <c r="AG6" s="137">
        <v>46329</v>
      </c>
      <c r="AH6" s="136" t="s">
        <v>103</v>
      </c>
      <c r="AI6"/>
      <c r="AJ6"/>
      <c r="AK6"/>
      <c r="AL6"/>
      <c r="AM6"/>
      <c r="AN6"/>
      <c r="AO6"/>
      <c r="AP6"/>
      <c r="AQ6"/>
      <c r="AR6"/>
      <c r="AS6"/>
      <c r="AT6"/>
      <c r="AU6"/>
      <c r="AV6"/>
    </row>
    <row r="7" spans="1:82" s="10" customFormat="1" ht="30.75" customHeight="1">
      <c r="A7" s="468" t="s">
        <v>67</v>
      </c>
      <c r="B7" s="469"/>
      <c r="C7" s="429"/>
      <c r="D7" s="430"/>
      <c r="E7" s="431"/>
      <c r="F7" s="484"/>
      <c r="G7" s="485"/>
      <c r="H7" s="19" t="str">
        <f>IF($AG$7=2,"女","男")</f>
        <v>男</v>
      </c>
      <c r="I7" s="310" t="s">
        <v>89</v>
      </c>
      <c r="J7" s="311"/>
      <c r="K7" s="490"/>
      <c r="L7" s="491" t="s">
        <v>82</v>
      </c>
      <c r="M7" s="492"/>
      <c r="N7" s="492"/>
      <c r="O7" s="492"/>
      <c r="P7" s="492"/>
      <c r="Q7" s="493"/>
      <c r="R7" s="311" t="s">
        <v>82</v>
      </c>
      <c r="S7" s="319"/>
      <c r="T7" s="319"/>
      <c r="U7" s="319"/>
      <c r="V7" s="319"/>
      <c r="W7" s="320"/>
      <c r="X7" s="310" t="s">
        <v>82</v>
      </c>
      <c r="Y7" s="311"/>
      <c r="Z7" s="311"/>
      <c r="AA7" s="311"/>
      <c r="AB7" s="311"/>
      <c r="AC7" s="312"/>
      <c r="AD7" s="105" t="s">
        <v>85</v>
      </c>
      <c r="AF7" s="114" t="s">
        <v>33</v>
      </c>
      <c r="AG7" s="134"/>
      <c r="AH7" s="115" t="s">
        <v>34</v>
      </c>
      <c r="AI7" s="11" t="s">
        <v>0</v>
      </c>
    </row>
    <row r="8" spans="1:82" s="10" customFormat="1" ht="21" customHeight="1">
      <c r="A8" s="461" t="s">
        <v>29</v>
      </c>
      <c r="B8" s="462"/>
      <c r="C8" s="488"/>
      <c r="D8" s="488"/>
      <c r="E8" s="489"/>
      <c r="F8" s="489"/>
      <c r="G8" s="489"/>
      <c r="H8" s="486" t="str">
        <f>IF(C8="","",CONCATENATE("",AG8,"歳"))</f>
        <v/>
      </c>
      <c r="I8" s="486"/>
      <c r="J8" s="487"/>
      <c r="K8" s="316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8"/>
      <c r="AF8" s="11" t="s">
        <v>50</v>
      </c>
      <c r="AG8" s="10">
        <f>DATEDIF(C8,AG6+1,"y")</f>
        <v>126</v>
      </c>
      <c r="AH8" s="190" t="s">
        <v>129</v>
      </c>
      <c r="AI8" s="11"/>
    </row>
    <row r="9" spans="1:82" s="10" customFormat="1" ht="20.25" customHeight="1">
      <c r="A9" s="470" t="s">
        <v>75</v>
      </c>
      <c r="B9" s="471"/>
      <c r="C9" s="498"/>
      <c r="D9" s="499"/>
      <c r="E9" s="499"/>
      <c r="F9" s="499"/>
      <c r="G9" s="499"/>
      <c r="H9" s="499"/>
      <c r="I9" s="499"/>
      <c r="J9" s="499"/>
      <c r="K9" s="499"/>
      <c r="L9" s="500"/>
      <c r="M9" s="456" t="s">
        <v>36</v>
      </c>
      <c r="N9" s="452">
        <v>5</v>
      </c>
      <c r="O9" s="454">
        <v>6</v>
      </c>
      <c r="P9" s="211" t="s">
        <v>46</v>
      </c>
      <c r="Q9" s="212"/>
      <c r="R9" s="212"/>
      <c r="S9" s="212"/>
      <c r="T9" s="212"/>
      <c r="U9" s="212"/>
      <c r="V9" s="213"/>
      <c r="W9" s="211" t="s">
        <v>45</v>
      </c>
      <c r="X9" s="212"/>
      <c r="Y9" s="212"/>
      <c r="Z9" s="212"/>
      <c r="AA9" s="212"/>
      <c r="AB9" s="212"/>
      <c r="AC9" s="479"/>
      <c r="AD9" s="82"/>
      <c r="AH9" s="11"/>
      <c r="AI9" s="11"/>
    </row>
    <row r="10" spans="1:82" s="10" customFormat="1" ht="21" customHeight="1">
      <c r="A10" s="459" t="s">
        <v>76</v>
      </c>
      <c r="B10" s="460"/>
      <c r="C10" s="495"/>
      <c r="D10" s="496"/>
      <c r="E10" s="496"/>
      <c r="F10" s="496"/>
      <c r="G10" s="496"/>
      <c r="H10" s="496"/>
      <c r="I10" s="496"/>
      <c r="J10" s="496"/>
      <c r="K10" s="496"/>
      <c r="L10" s="497"/>
      <c r="M10" s="457"/>
      <c r="N10" s="453"/>
      <c r="O10" s="455"/>
      <c r="P10" s="438"/>
      <c r="Q10" s="439"/>
      <c r="R10" s="439"/>
      <c r="S10" s="439"/>
      <c r="T10" s="439"/>
      <c r="U10" s="439"/>
      <c r="V10" s="440"/>
      <c r="W10" s="267"/>
      <c r="X10" s="447"/>
      <c r="Y10" s="447"/>
      <c r="Z10" s="447"/>
      <c r="AA10" s="447"/>
      <c r="AB10" s="447"/>
      <c r="AC10" s="448"/>
      <c r="AD10" s="106"/>
      <c r="AF10" s="11"/>
      <c r="AG10" s="11"/>
      <c r="AH10" s="11"/>
      <c r="AI10" s="11"/>
    </row>
    <row r="11" spans="1:82" s="10" customFormat="1" ht="21" customHeight="1">
      <c r="A11" s="463" t="s">
        <v>28</v>
      </c>
      <c r="B11" s="464"/>
      <c r="C11" s="444" t="s">
        <v>95</v>
      </c>
      <c r="D11" s="445"/>
      <c r="E11" s="445"/>
      <c r="F11" s="445"/>
      <c r="G11" s="445"/>
      <c r="H11" s="445"/>
      <c r="I11" s="445"/>
      <c r="J11" s="445"/>
      <c r="K11" s="445"/>
      <c r="L11" s="445"/>
      <c r="M11" s="445"/>
      <c r="N11" s="445"/>
      <c r="O11" s="446"/>
      <c r="P11" s="441"/>
      <c r="Q11" s="442"/>
      <c r="R11" s="442"/>
      <c r="S11" s="442"/>
      <c r="T11" s="442"/>
      <c r="U11" s="442"/>
      <c r="V11" s="443"/>
      <c r="W11" s="449"/>
      <c r="X11" s="450"/>
      <c r="Y11" s="450"/>
      <c r="Z11" s="450"/>
      <c r="AA11" s="450"/>
      <c r="AB11" s="450"/>
      <c r="AC11" s="451"/>
      <c r="AD11" s="106"/>
      <c r="AF11" s="11"/>
      <c r="AG11" s="11"/>
      <c r="AH11" s="11"/>
      <c r="AI11" s="11"/>
      <c r="BR11" s="21" t="s">
        <v>15</v>
      </c>
      <c r="BS11" s="22"/>
      <c r="BT11" s="22"/>
      <c r="BU11" s="22"/>
      <c r="BV11" s="22"/>
      <c r="BW11" s="22"/>
      <c r="BX11" s="23"/>
      <c r="BY11" s="24" t="s">
        <v>11</v>
      </c>
      <c r="BZ11" s="25"/>
      <c r="CA11" s="25"/>
      <c r="CB11" s="25"/>
      <c r="CC11" s="25"/>
      <c r="CD11" s="26"/>
    </row>
    <row r="12" spans="1:82" s="10" customFormat="1" ht="13.5" customHeight="1">
      <c r="A12" s="27" t="s">
        <v>22</v>
      </c>
      <c r="B12" s="224" t="s">
        <v>23</v>
      </c>
      <c r="C12" s="225"/>
      <c r="D12" s="225"/>
      <c r="E12" s="225"/>
      <c r="F12" s="225"/>
      <c r="G12" s="226"/>
      <c r="H12" s="305" t="s">
        <v>26</v>
      </c>
      <c r="I12" s="225"/>
      <c r="J12" s="226"/>
      <c r="K12" s="224" t="s">
        <v>27</v>
      </c>
      <c r="L12" s="494"/>
      <c r="M12" s="462"/>
      <c r="N12" s="182" t="s">
        <v>32</v>
      </c>
      <c r="O12" s="83"/>
      <c r="W12" s="7"/>
      <c r="X12" s="7"/>
      <c r="Y12" s="7"/>
      <c r="Z12" s="7"/>
      <c r="AA12" s="7"/>
      <c r="AB12" s="7"/>
      <c r="AC12" s="16"/>
      <c r="AF12" s="11"/>
      <c r="AG12" s="11"/>
      <c r="AH12" s="11"/>
      <c r="AI12" s="11"/>
      <c r="AJ12" s="28" t="s">
        <v>12</v>
      </c>
      <c r="AK12" s="29"/>
      <c r="AL12" s="29"/>
      <c r="AM12" s="29"/>
      <c r="AN12" s="29"/>
      <c r="AO12" s="30"/>
      <c r="AP12" s="24" t="s">
        <v>13</v>
      </c>
      <c r="AQ12" s="25"/>
      <c r="AR12" s="25"/>
      <c r="AS12" s="25"/>
      <c r="AT12" s="25"/>
      <c r="AU12" s="26"/>
      <c r="AV12" s="31" t="s">
        <v>16</v>
      </c>
      <c r="AW12" s="32"/>
      <c r="AX12" s="32"/>
      <c r="AY12" s="32"/>
      <c r="AZ12" s="32"/>
      <c r="BA12" s="33"/>
      <c r="BB12" s="21" t="s">
        <v>17</v>
      </c>
      <c r="BC12" s="22"/>
      <c r="BD12" s="22"/>
      <c r="BE12" s="22"/>
      <c r="BF12" s="22"/>
      <c r="BG12" s="23"/>
      <c r="BI12" s="10" t="s">
        <v>44</v>
      </c>
      <c r="BK12" s="10" t="s">
        <v>3</v>
      </c>
      <c r="BL12" s="10" t="s">
        <v>14</v>
      </c>
      <c r="BN12" s="10" t="s">
        <v>3</v>
      </c>
      <c r="BO12" s="10" t="s">
        <v>4</v>
      </c>
      <c r="BR12" s="34" t="s">
        <v>5</v>
      </c>
      <c r="BS12" s="17" t="s">
        <v>6</v>
      </c>
      <c r="BT12" s="17" t="s">
        <v>7</v>
      </c>
      <c r="BU12" s="17"/>
      <c r="BV12" s="17" t="s">
        <v>8</v>
      </c>
      <c r="BW12" s="17" t="s">
        <v>9</v>
      </c>
      <c r="BX12" s="20" t="s">
        <v>10</v>
      </c>
      <c r="BY12" s="34" t="s">
        <v>5</v>
      </c>
      <c r="BZ12" s="17" t="s">
        <v>6</v>
      </c>
      <c r="CA12" s="17" t="s">
        <v>7</v>
      </c>
      <c r="CB12" s="17" t="s">
        <v>8</v>
      </c>
      <c r="CC12" s="17" t="s">
        <v>9</v>
      </c>
      <c r="CD12" s="20" t="s">
        <v>10</v>
      </c>
    </row>
    <row r="13" spans="1:82" ht="12.6" customHeight="1">
      <c r="A13" s="385"/>
      <c r="B13" s="406"/>
      <c r="C13" s="407"/>
      <c r="D13" s="407"/>
      <c r="E13" s="407"/>
      <c r="F13" s="407"/>
      <c r="G13" s="408"/>
      <c r="H13" s="1" t="s">
        <v>24</v>
      </c>
      <c r="I13" s="5"/>
      <c r="J13" s="184"/>
      <c r="K13" s="466" t="str">
        <f>IF($J13&lt;&gt;"",IF($AF15="0-",AP15,IF($AF15="+0",AV15,IF($AF15="+-",BB15,AJ15))),"")</f>
        <v/>
      </c>
      <c r="L13" s="476" t="str">
        <f>IF($J13&lt;&gt;"",IF($AF15="0-",AQ15,IF($AF15="+0",AW15,IF($AF15="+-",BC15,AK15))),"")</f>
        <v/>
      </c>
      <c r="M13" s="422" t="str">
        <f>IF($J13&lt;&gt;"",IF($AF15="0-",AR15,IF($AF15="+0",AX15,IF($AF15="+-",BD15,AL15))),"")</f>
        <v/>
      </c>
      <c r="O13" s="36"/>
      <c r="P13" s="36"/>
      <c r="Q13" s="36" t="s">
        <v>37</v>
      </c>
      <c r="R13" s="36" t="s">
        <v>37</v>
      </c>
      <c r="S13" s="36"/>
      <c r="T13" s="36"/>
      <c r="U13" s="10"/>
      <c r="V13" s="10"/>
      <c r="W13" s="10" t="s">
        <v>37</v>
      </c>
      <c r="X13" s="10"/>
      <c r="Y13" s="36"/>
      <c r="Z13" s="36"/>
      <c r="AA13" s="36"/>
      <c r="AB13" s="10"/>
      <c r="AC13" s="123"/>
      <c r="AD13" s="49"/>
      <c r="AE13" s="55"/>
      <c r="AF13" s="474"/>
      <c r="AG13" s="472" t="str">
        <f>IF(AF13&lt;&gt;"",VLOOKUP(AF13,$AH$13:$AI$16,2),"")</f>
        <v/>
      </c>
      <c r="AH13" s="37"/>
      <c r="AI13" s="38" t="s">
        <v>21</v>
      </c>
      <c r="AJ13" s="39">
        <f>IF(AN13&gt;=12,DATEDIF(BK13,BN13,"y")+1,DATEDIF(BK13,BN13,"y"))</f>
        <v>0</v>
      </c>
      <c r="AK13" s="39">
        <f>IF(AN13&gt;=12,AN13-12,AN13)</f>
        <v>0</v>
      </c>
      <c r="AL13" s="40" t="str">
        <f>IF(AO13&lt;=15,"半",0)</f>
        <v>半</v>
      </c>
      <c r="AM13" s="41">
        <f>DATEDIF(BK13,BN13,"y")</f>
        <v>0</v>
      </c>
      <c r="AN13" s="42">
        <f>IF(AO13&gt;=16,DATEDIF(BK13,BN13,"ym")+1,DATEDIF(BK13,BN13,"ym"))</f>
        <v>0</v>
      </c>
      <c r="AO13" s="43">
        <f>DATEDIF(BK13,BN13,"md")</f>
        <v>14</v>
      </c>
      <c r="AP13" s="44" t="e">
        <f>IF(AT13&gt;=12,DATEDIF(BK13,BO13,"y")+1,DATEDIF(BK13,BO13,"y"))</f>
        <v>#NUM!</v>
      </c>
      <c r="AQ13" s="44" t="e">
        <f>IF(AT13&gt;=12,AT13-12,AT13)</f>
        <v>#NUM!</v>
      </c>
      <c r="AR13" s="45" t="e">
        <f>IF(AU13&lt;=15,"半",0)</f>
        <v>#NUM!</v>
      </c>
      <c r="AS13" s="46" t="e">
        <f>DATEDIF(BK13,BO13,"y")</f>
        <v>#NUM!</v>
      </c>
      <c r="AT13" s="47" t="e">
        <f>IF(AU13&gt;=16,DATEDIF(BK13,BO13,"ym")+1,DATEDIF(BK13,BO13,"ym"))</f>
        <v>#NUM!</v>
      </c>
      <c r="AU13" s="48" t="e">
        <f>DATEDIF(BK13,BO13,"md")</f>
        <v>#NUM!</v>
      </c>
      <c r="AV13" s="44" t="e">
        <f>IF(AZ13&gt;=12,DATEDIF(BL13,BN13,"y")+1,DATEDIF(BL13,BN13,"y"))</f>
        <v>#NUM!</v>
      </c>
      <c r="AW13" s="44" t="e">
        <f>IF(AZ13&gt;=12,AZ13-12,AZ13)</f>
        <v>#NUM!</v>
      </c>
      <c r="AX13" s="45" t="e">
        <f>IF(BA13&lt;=15,"半",0)</f>
        <v>#NUM!</v>
      </c>
      <c r="AY13" s="46" t="e">
        <f>DATEDIF(BL13,BN13,"y")</f>
        <v>#NUM!</v>
      </c>
      <c r="AZ13" s="47" t="e">
        <f>IF(BA13&gt;=16,DATEDIF(BL13,BN13,"ym")+1,DATEDIF(BL13,BN13,"ym"))</f>
        <v>#NUM!</v>
      </c>
      <c r="BA13" s="47" t="e">
        <f>DATEDIF(BL13,BN13,"md")</f>
        <v>#NUM!</v>
      </c>
      <c r="BB13" s="44" t="e">
        <f>IF(BF13&gt;=12,DATEDIF(BL13,BO13,"y")+1,DATEDIF(BL13,BO13,"y"))</f>
        <v>#NUM!</v>
      </c>
      <c r="BC13" s="44" t="e">
        <f>IF(BF13&gt;=12,BF13-12,BF13)</f>
        <v>#NUM!</v>
      </c>
      <c r="BD13" s="45" t="e">
        <f>IF(BG13&lt;=15,"半",0)</f>
        <v>#NUM!</v>
      </c>
      <c r="BE13" s="46" t="e">
        <f>DATEDIF(BL13,BO13,"y")</f>
        <v>#NUM!</v>
      </c>
      <c r="BF13" s="47" t="e">
        <f>IF(BG13&gt;=16,DATEDIF(BL13,BO13,"ym")+1,DATEDIF(BL13,BO13,"ym"))</f>
        <v>#NUM!</v>
      </c>
      <c r="BG13" s="48" t="e">
        <f>DATEDIF(BL13,BO13,"md")</f>
        <v>#NUM!</v>
      </c>
      <c r="BH13" s="42"/>
      <c r="BI13" s="49">
        <f>IF(J16="現在",$AG$6,J16)</f>
        <v>0</v>
      </c>
      <c r="BJ13" s="50">
        <v>0</v>
      </c>
      <c r="BK13" s="51">
        <f>IF(DAY(J15)&lt;=15,J15-DAY(J15)+1,J15-DAY(J15)+16)</f>
        <v>1</v>
      </c>
      <c r="BL13" s="51">
        <f>IF(DAY(BK13)=1,BK13+15,BU13)</f>
        <v>16</v>
      </c>
      <c r="BM13" s="52"/>
      <c r="BN13" s="116">
        <f>IF(CD13&gt;=16,CB13,IF(J16="現在",$AG$6-CD13+15,J16-CD13+15))</f>
        <v>15</v>
      </c>
      <c r="BO13" s="53">
        <f>IF(DAY(BN13)=15,BN13-DAY(BN13),BN13-DAY(BN13)+15)</f>
        <v>0</v>
      </c>
      <c r="BP13" s="52"/>
      <c r="BQ13" s="52"/>
      <c r="BR13" s="50">
        <f>YEAR(J15)</f>
        <v>1900</v>
      </c>
      <c r="BS13" s="50">
        <f>MONTH(J15)+1</f>
        <v>2</v>
      </c>
      <c r="BT13" s="54" t="str">
        <f>CONCATENATE(BR13,"/",BS13,"/",1)</f>
        <v>1900/2/1</v>
      </c>
      <c r="BU13" s="54">
        <f>BT13+1-1</f>
        <v>32</v>
      </c>
      <c r="BV13" s="54">
        <f>BT13-1</f>
        <v>31</v>
      </c>
      <c r="BW13" s="50">
        <f>DAY(BV13)</f>
        <v>31</v>
      </c>
      <c r="BX13" s="50">
        <f>DAY(J15)</f>
        <v>0</v>
      </c>
      <c r="BY13" s="50">
        <f>YEAR(BI13)</f>
        <v>1900</v>
      </c>
      <c r="BZ13" s="50">
        <f>IF(MONTH(BI13)=12,MONTH(BI13)-12+1,MONTH(BI13)+1)</f>
        <v>2</v>
      </c>
      <c r="CA13" s="54" t="str">
        <f>IF(BZ13=1,CONCATENATE(BY13+1,"/",BZ13,"/",1),CONCATENATE(BY13,"/",BZ13,"/",1))</f>
        <v>1900/2/1</v>
      </c>
      <c r="CB13" s="54">
        <f>CA13-1</f>
        <v>31</v>
      </c>
      <c r="CC13" s="50">
        <f>DAY(CB13)</f>
        <v>31</v>
      </c>
      <c r="CD13" s="50">
        <f>DAY(BI13)</f>
        <v>0</v>
      </c>
    </row>
    <row r="14" spans="1:82" ht="12.6" customHeight="1">
      <c r="A14" s="386"/>
      <c r="B14" s="409"/>
      <c r="C14" s="410"/>
      <c r="D14" s="410"/>
      <c r="E14" s="410"/>
      <c r="F14" s="410"/>
      <c r="G14" s="411"/>
      <c r="H14" s="2" t="s">
        <v>25</v>
      </c>
      <c r="I14" s="2"/>
      <c r="J14" s="185"/>
      <c r="K14" s="467"/>
      <c r="L14" s="477"/>
      <c r="M14" s="423"/>
      <c r="N14" s="4"/>
      <c r="O14" s="4"/>
      <c r="P14" s="4"/>
      <c r="Q14" s="4" t="s">
        <v>38</v>
      </c>
      <c r="R14" s="4" t="s">
        <v>38</v>
      </c>
      <c r="S14" s="4" t="s">
        <v>38</v>
      </c>
      <c r="T14" s="4" t="s">
        <v>38</v>
      </c>
      <c r="U14" s="4" t="s">
        <v>38</v>
      </c>
      <c r="V14" s="4" t="s">
        <v>38</v>
      </c>
      <c r="W14" s="4" t="s">
        <v>38</v>
      </c>
      <c r="X14" s="4" t="s">
        <v>38</v>
      </c>
      <c r="Y14" s="4" t="s">
        <v>38</v>
      </c>
      <c r="Z14" s="4" t="s">
        <v>38</v>
      </c>
      <c r="AA14" s="4" t="s">
        <v>38</v>
      </c>
      <c r="AB14" s="4" t="s">
        <v>38</v>
      </c>
      <c r="AC14" s="123"/>
      <c r="AD14" s="49"/>
      <c r="AE14" s="55"/>
      <c r="AF14" s="478"/>
      <c r="AG14" s="473"/>
      <c r="AH14" s="37" t="s">
        <v>68</v>
      </c>
      <c r="AI14" s="37" t="s">
        <v>20</v>
      </c>
      <c r="AJ14" s="39"/>
      <c r="AK14" s="39"/>
      <c r="AL14" s="40"/>
      <c r="AM14" s="41"/>
      <c r="AN14" s="42"/>
      <c r="AO14" s="43"/>
      <c r="AP14" s="44"/>
      <c r="AQ14" s="44"/>
      <c r="AR14" s="45"/>
      <c r="AS14" s="41"/>
      <c r="AT14" s="42"/>
      <c r="AU14" s="43"/>
      <c r="AV14" s="44"/>
      <c r="AW14" s="44"/>
      <c r="AX14" s="45"/>
      <c r="AY14" s="41"/>
      <c r="AZ14" s="42"/>
      <c r="BA14" s="42"/>
      <c r="BB14" s="44"/>
      <c r="BC14" s="44"/>
      <c r="BD14" s="45"/>
      <c r="BE14" s="41"/>
      <c r="BF14" s="42"/>
      <c r="BG14" s="43"/>
      <c r="BH14" s="42"/>
      <c r="BI14" s="49"/>
      <c r="BK14" s="51"/>
      <c r="BL14" s="51"/>
      <c r="BM14" s="52"/>
      <c r="BN14" s="53"/>
      <c r="BO14" s="53"/>
      <c r="BP14" s="52"/>
      <c r="BQ14" s="52"/>
      <c r="BT14" s="54"/>
      <c r="BU14" s="54"/>
      <c r="BV14" s="54"/>
      <c r="CA14" s="54"/>
      <c r="CB14" s="54"/>
    </row>
    <row r="15" spans="1:82" ht="12.6" customHeight="1">
      <c r="A15" s="385"/>
      <c r="B15" s="406"/>
      <c r="C15" s="424"/>
      <c r="D15" s="424"/>
      <c r="E15" s="424"/>
      <c r="F15" s="424"/>
      <c r="G15" s="425"/>
      <c r="H15" s="3" t="s">
        <v>24</v>
      </c>
      <c r="I15" s="101"/>
      <c r="J15" s="186"/>
      <c r="K15" s="466" t="str">
        <f>IF($J15&lt;&gt;"",IF($AF13="0-",AP13,IF($AF13="+0",AV13,IF($AF13="+-",BB13,AJ13))),"")</f>
        <v/>
      </c>
      <c r="L15" s="476" t="str">
        <f>IF($J15&lt;&gt;"",IF($AF13="0-",AQ13,IF($AF13="+0",AW13,IF($AF13="+-",BC13,AK13))),"")</f>
        <v/>
      </c>
      <c r="M15" s="422" t="str">
        <f>IF($J15&lt;&gt;"",IF($AF13="0-",AR13,IF($AF13="+0",AX13,IF($AF13="+-",BD13,AL13))),"")</f>
        <v/>
      </c>
      <c r="N15" s="4"/>
      <c r="O15" s="4"/>
      <c r="P15" s="4"/>
      <c r="Q15" s="4"/>
      <c r="R15" s="4"/>
      <c r="T15" s="4"/>
      <c r="U15" s="56"/>
      <c r="V15" s="56"/>
      <c r="W15" s="56"/>
      <c r="X15" s="56"/>
      <c r="Y15" s="4"/>
      <c r="Z15" s="4"/>
      <c r="AA15" s="4"/>
      <c r="AB15" s="56"/>
      <c r="AC15" s="123"/>
      <c r="AD15" s="49"/>
      <c r="AE15" s="55"/>
      <c r="AF15" s="474"/>
      <c r="AG15" s="472" t="str">
        <f>IF(AF15&lt;&gt;"",VLOOKUP(AF15,$AH$13:$AI$16,2),"")</f>
        <v/>
      </c>
      <c r="AH15" s="37" t="s">
        <v>69</v>
      </c>
      <c r="AI15" s="37" t="s">
        <v>19</v>
      </c>
      <c r="AJ15" s="44">
        <f>IF(AN15&gt;=12,DATEDIF(BK15,BN15,"y")+1,DATEDIF(BK15,BN15,"y"))</f>
        <v>0</v>
      </c>
      <c r="AK15" s="44">
        <f>IF(AN15&gt;=12,AN15-12,AN15)</f>
        <v>0</v>
      </c>
      <c r="AL15" s="45" t="str">
        <f>IF(AO15&lt;=15,"半",0)</f>
        <v>半</v>
      </c>
      <c r="AM15" s="41">
        <f>DATEDIF(BK15,BN15,"y")</f>
        <v>0</v>
      </c>
      <c r="AN15" s="42">
        <f>IF(AO15&gt;=16,DATEDIF(BK15,BN15,"ym")+1,DATEDIF(BK15,BN15,"ym"))</f>
        <v>0</v>
      </c>
      <c r="AO15" s="43">
        <f>DATEDIF(BK15,BN15,"md")</f>
        <v>14</v>
      </c>
      <c r="AP15" s="44" t="e">
        <f>IF(AT15&gt;=12,DATEDIF(BK15,BO15,"y")+1,DATEDIF(BK15,BO15,"y"))</f>
        <v>#NUM!</v>
      </c>
      <c r="AQ15" s="44" t="e">
        <f>IF(AT15&gt;=12,AT15-12,AT15)</f>
        <v>#NUM!</v>
      </c>
      <c r="AR15" s="45" t="e">
        <f>IF(AU15&lt;=15,"半",0)</f>
        <v>#NUM!</v>
      </c>
      <c r="AS15" s="41" t="e">
        <f>DATEDIF(BK15,BO15,"y")</f>
        <v>#NUM!</v>
      </c>
      <c r="AT15" s="42" t="e">
        <f>IF(AU15&gt;=16,DATEDIF(BK15,BO15,"ym")+1,DATEDIF(BK15,BO15,"ym"))</f>
        <v>#NUM!</v>
      </c>
      <c r="AU15" s="43" t="e">
        <f>DATEDIF(BK15,BO15,"md")</f>
        <v>#NUM!</v>
      </c>
      <c r="AV15" s="44" t="e">
        <f>IF(AZ15&gt;=12,DATEDIF(BL15,BN15,"y")+1,DATEDIF(BL15,BN15,"y"))</f>
        <v>#NUM!</v>
      </c>
      <c r="AW15" s="44" t="e">
        <f>IF(AZ15&gt;=12,AZ15-12,AZ15)</f>
        <v>#NUM!</v>
      </c>
      <c r="AX15" s="45" t="e">
        <f>IF(BA15&lt;=15,"半",0)</f>
        <v>#NUM!</v>
      </c>
      <c r="AY15" s="41" t="e">
        <f>DATEDIF(BL15,BN15,"y")</f>
        <v>#NUM!</v>
      </c>
      <c r="AZ15" s="42" t="e">
        <f>IF(BA15&gt;=16,DATEDIF(BL15,BN15,"ym")+1,DATEDIF(BL15,BN15,"ym"))</f>
        <v>#NUM!</v>
      </c>
      <c r="BA15" s="42" t="e">
        <f>DATEDIF(BL15,BN15,"md")</f>
        <v>#NUM!</v>
      </c>
      <c r="BB15" s="44" t="e">
        <f>IF(BF15&gt;=12,DATEDIF(BL15,BO15,"y")+1,DATEDIF(BL15,BO15,"y"))</f>
        <v>#NUM!</v>
      </c>
      <c r="BC15" s="44" t="e">
        <f>IF(BF15&gt;=12,BF15-12,BF15)</f>
        <v>#NUM!</v>
      </c>
      <c r="BD15" s="45" t="e">
        <f>IF(BG15&lt;=15,"半",0)</f>
        <v>#NUM!</v>
      </c>
      <c r="BE15" s="41" t="e">
        <f>DATEDIF(BL15,BO15,"y")</f>
        <v>#NUM!</v>
      </c>
      <c r="BF15" s="42" t="e">
        <f>IF(BG15&gt;=16,DATEDIF(BL15,BO15,"ym")+1,DATEDIF(BL15,BO15,"ym"))</f>
        <v>#NUM!</v>
      </c>
      <c r="BG15" s="43" t="e">
        <f>DATEDIF(BL15,BO15,"md")</f>
        <v>#NUM!</v>
      </c>
      <c r="BH15" s="42"/>
      <c r="BI15" s="49">
        <f>IF(J14="現在",$AG$6,J14)</f>
        <v>0</v>
      </c>
      <c r="BJ15" s="42">
        <v>1</v>
      </c>
      <c r="BK15" s="51">
        <f>IF(DAY(J13)&lt;=15,J13-DAY(J13)+1,J13-DAY(J13)+16)</f>
        <v>1</v>
      </c>
      <c r="BL15" s="51">
        <f>IF(DAY(BK15)=1,BK15+15,BU15)</f>
        <v>16</v>
      </c>
      <c r="BM15" s="52"/>
      <c r="BN15" s="116">
        <f>IF(CD15&gt;=16,CB15,IF(J14="現在",$AG$6-CD15+15,J14-CD15+15))</f>
        <v>15</v>
      </c>
      <c r="BO15" s="53">
        <f>IF(DAY(BN15)=15,BN15-DAY(BN15),BN15-DAY(BN15)+15)</f>
        <v>0</v>
      </c>
      <c r="BP15" s="52"/>
      <c r="BQ15" s="52"/>
      <c r="BR15" s="50">
        <f>YEAR(J13)</f>
        <v>1900</v>
      </c>
      <c r="BS15" s="50">
        <f>MONTH(J13)+1</f>
        <v>2</v>
      </c>
      <c r="BT15" s="54" t="str">
        <f>CONCATENATE(BR15,"/",BS15,"/",1)</f>
        <v>1900/2/1</v>
      </c>
      <c r="BU15" s="54">
        <f>BT15+1-1</f>
        <v>32</v>
      </c>
      <c r="BV15" s="54">
        <f>BT15-1</f>
        <v>31</v>
      </c>
      <c r="BW15" s="50">
        <f>DAY(BV15)</f>
        <v>31</v>
      </c>
      <c r="BX15" s="50">
        <f>DAY(J13)</f>
        <v>0</v>
      </c>
      <c r="BY15" s="50">
        <f>YEAR(BI15)</f>
        <v>1900</v>
      </c>
      <c r="BZ15" s="50">
        <f>IF(MONTH(BI15)=12,MONTH(BI15)-12+1,MONTH(BI15)+1)</f>
        <v>2</v>
      </c>
      <c r="CA15" s="54" t="str">
        <f>IF(BZ15=1,CONCATENATE(BY15+1,"/",BZ15,"/",1),CONCATENATE(BY15,"/",BZ15,"/",1))</f>
        <v>1900/2/1</v>
      </c>
      <c r="CB15" s="54">
        <f>CA15-1</f>
        <v>31</v>
      </c>
      <c r="CC15" s="50">
        <f>DAY(CB15)</f>
        <v>31</v>
      </c>
      <c r="CD15" s="50">
        <f>DAY(BI15)</f>
        <v>0</v>
      </c>
    </row>
    <row r="16" spans="1:82" ht="12.6" customHeight="1">
      <c r="A16" s="465"/>
      <c r="B16" s="426"/>
      <c r="C16" s="427"/>
      <c r="D16" s="427"/>
      <c r="E16" s="427"/>
      <c r="F16" s="427"/>
      <c r="G16" s="428"/>
      <c r="H16" s="2" t="s">
        <v>25</v>
      </c>
      <c r="I16" s="2"/>
      <c r="J16" s="185"/>
      <c r="K16" s="467"/>
      <c r="L16" s="477"/>
      <c r="M16" s="423"/>
      <c r="N16" s="4"/>
      <c r="O16" s="4"/>
      <c r="P16" s="4"/>
      <c r="Q16" s="4"/>
      <c r="R16" s="4"/>
      <c r="S16" s="4"/>
      <c r="T16" s="4"/>
      <c r="U16" s="56"/>
      <c r="V16" s="56"/>
      <c r="W16" s="56"/>
      <c r="X16" s="56"/>
      <c r="Y16" s="4"/>
      <c r="Z16" s="4"/>
      <c r="AA16" s="4"/>
      <c r="AB16" s="56"/>
      <c r="AC16" s="123"/>
      <c r="AD16" s="49"/>
      <c r="AE16" s="55"/>
      <c r="AF16" s="475"/>
      <c r="AG16" s="473"/>
      <c r="AH16" s="37" t="s">
        <v>70</v>
      </c>
      <c r="AI16" s="37" t="s">
        <v>18</v>
      </c>
      <c r="AJ16" s="44"/>
      <c r="AK16" s="44"/>
      <c r="AL16" s="45"/>
      <c r="AM16" s="41"/>
      <c r="AN16" s="42"/>
      <c r="AO16" s="43"/>
      <c r="AP16" s="44"/>
      <c r="AQ16" s="44"/>
      <c r="AR16" s="45"/>
      <c r="AS16" s="41"/>
      <c r="AT16" s="42"/>
      <c r="AU16" s="43"/>
      <c r="AV16" s="44"/>
      <c r="AW16" s="44"/>
      <c r="AX16" s="45"/>
      <c r="AY16" s="41"/>
      <c r="AZ16" s="42"/>
      <c r="BA16" s="42"/>
      <c r="BB16" s="44"/>
      <c r="BC16" s="44"/>
      <c r="BD16" s="45"/>
      <c r="BE16" s="41"/>
      <c r="BF16" s="42"/>
      <c r="BG16" s="43"/>
      <c r="BH16" s="42"/>
      <c r="BI16" s="49"/>
      <c r="BJ16" s="42"/>
      <c r="BK16" s="51"/>
      <c r="BL16" s="51"/>
      <c r="BM16" s="52"/>
      <c r="BN16" s="53"/>
      <c r="BO16" s="53"/>
      <c r="BP16" s="52"/>
      <c r="BQ16" s="52"/>
      <c r="BT16" s="54"/>
      <c r="BU16" s="54"/>
      <c r="BV16" s="54"/>
      <c r="CA16" s="54"/>
      <c r="CB16" s="54"/>
    </row>
    <row r="17" spans="1:82" ht="12.6" customHeight="1">
      <c r="A17" s="385"/>
      <c r="B17" s="406"/>
      <c r="C17" s="407"/>
      <c r="D17" s="407"/>
      <c r="E17" s="407"/>
      <c r="F17" s="407"/>
      <c r="G17" s="408"/>
      <c r="H17" s="1" t="s">
        <v>24</v>
      </c>
      <c r="I17" s="5"/>
      <c r="J17" s="184"/>
      <c r="K17" s="234" t="str">
        <f>IF($J17&lt;&gt;"",IF($AF17="0-",AP17,IF($AF17="+0",AV17,IF($AF17="+-",BB17,AJ17))),"")</f>
        <v/>
      </c>
      <c r="L17" s="227" t="str">
        <f>IF($J17&lt;&gt;"",IF($AF17="0-",AQ17,IF($AF17="+0",AW17,IF($AF17="+-",BC17,AK17))),"")</f>
        <v/>
      </c>
      <c r="M17" s="236" t="str">
        <f>IF($J17&lt;&gt;"",IF($AF17="0-",AR17,IF($AF17="+0",AX17,IF($AF17="+-",BD17,AL17))),"")</f>
        <v/>
      </c>
      <c r="N17" s="4"/>
      <c r="O17" s="4"/>
      <c r="P17" s="4"/>
      <c r="Q17" s="4"/>
      <c r="R17" s="4"/>
      <c r="S17" s="4"/>
      <c r="T17" s="4"/>
      <c r="U17" s="56"/>
      <c r="V17" s="56"/>
      <c r="W17" s="56"/>
      <c r="X17" s="56"/>
      <c r="Y17" s="4"/>
      <c r="Z17" s="4"/>
      <c r="AA17" s="4"/>
      <c r="AB17" s="56"/>
      <c r="AC17" s="123"/>
      <c r="AD17" s="49"/>
      <c r="AE17" s="55"/>
      <c r="AF17" s="474"/>
      <c r="AG17" s="472" t="str">
        <f>IF(AF17&lt;&gt;"",VLOOKUP(AF17,$AH$13:$AI$16,2),"")</f>
        <v/>
      </c>
      <c r="AH17" s="10"/>
      <c r="AI17" s="10"/>
      <c r="AJ17" s="44">
        <f>IF(AN17&gt;=12,DATEDIF(BK17,BN17,"y")+1,DATEDIF(BK17,BN17,"y"))</f>
        <v>0</v>
      </c>
      <c r="AK17" s="44">
        <f>IF(AN17&gt;=12,AN17-12,AN17)</f>
        <v>0</v>
      </c>
      <c r="AL17" s="45" t="str">
        <f>IF(AO17&lt;=15,"半",0)</f>
        <v>半</v>
      </c>
      <c r="AM17" s="41">
        <f>DATEDIF(BK17,BN17,"y")</f>
        <v>0</v>
      </c>
      <c r="AN17" s="42">
        <f>IF(AO17&gt;=16,DATEDIF(BK17,BN17,"ym")+1,DATEDIF(BK17,BN17,"ym"))</f>
        <v>0</v>
      </c>
      <c r="AO17" s="43">
        <f>DATEDIF(BK17,BN17,"md")</f>
        <v>14</v>
      </c>
      <c r="AP17" s="44" t="e">
        <f>IF(AT17&gt;=12,DATEDIF(BK17,BO17,"y")+1,DATEDIF(BK17,BO17,"y"))</f>
        <v>#NUM!</v>
      </c>
      <c r="AQ17" s="44" t="e">
        <f>IF(AT17&gt;=12,AT17-12,AT17)</f>
        <v>#NUM!</v>
      </c>
      <c r="AR17" s="45" t="e">
        <f>IF(AU17&lt;=15,"半",0)</f>
        <v>#NUM!</v>
      </c>
      <c r="AS17" s="41" t="e">
        <f>DATEDIF(BK17,BO17,"y")</f>
        <v>#NUM!</v>
      </c>
      <c r="AT17" s="42" t="e">
        <f>IF(AU17&gt;=16,DATEDIF(BK17,BO17,"ym")+1,DATEDIF(BK17,BO17,"ym"))</f>
        <v>#NUM!</v>
      </c>
      <c r="AU17" s="43" t="e">
        <f>DATEDIF(BK17,BO17,"md")</f>
        <v>#NUM!</v>
      </c>
      <c r="AV17" s="44" t="e">
        <f>IF(AZ17&gt;=12,DATEDIF(BL17,BN17,"y")+1,DATEDIF(BL17,BN17,"y"))</f>
        <v>#NUM!</v>
      </c>
      <c r="AW17" s="44" t="e">
        <f>IF(AZ17&gt;=12,AZ17-12,AZ17)</f>
        <v>#NUM!</v>
      </c>
      <c r="AX17" s="45" t="e">
        <f>IF(BA17&lt;=15,"半",0)</f>
        <v>#NUM!</v>
      </c>
      <c r="AY17" s="41" t="e">
        <f>DATEDIF(BL17,BN17,"y")</f>
        <v>#NUM!</v>
      </c>
      <c r="AZ17" s="42" t="e">
        <f>IF(BA17&gt;=16,DATEDIF(BL17,BN17,"ym")+1,DATEDIF(BL17,BN17,"ym"))</f>
        <v>#NUM!</v>
      </c>
      <c r="BA17" s="42" t="e">
        <f>DATEDIF(BL17,BN17,"md")</f>
        <v>#NUM!</v>
      </c>
      <c r="BB17" s="44" t="e">
        <f>IF(BF17&gt;=12,DATEDIF(BL17,BO17,"y")+1,DATEDIF(BL17,BO17,"y"))</f>
        <v>#NUM!</v>
      </c>
      <c r="BC17" s="44" t="e">
        <f>IF(BF17&gt;=12,BF17-12,BF17)</f>
        <v>#NUM!</v>
      </c>
      <c r="BD17" s="45" t="e">
        <f>IF(BG17&lt;=15,"半",0)</f>
        <v>#NUM!</v>
      </c>
      <c r="BE17" s="41" t="e">
        <f>DATEDIF(BL17,BO17,"y")</f>
        <v>#NUM!</v>
      </c>
      <c r="BF17" s="42" t="e">
        <f>IF(BG17&gt;=16,DATEDIF(BL17,BO17,"ym")+1,DATEDIF(BL17,BO17,"ym"))</f>
        <v>#NUM!</v>
      </c>
      <c r="BG17" s="43" t="e">
        <f>DATEDIF(BL17,BO17,"md")</f>
        <v>#NUM!</v>
      </c>
      <c r="BH17" s="42"/>
      <c r="BI17" s="49">
        <f>IF(J18="現在",$AG$6,J18)</f>
        <v>0</v>
      </c>
      <c r="BJ17" s="42">
        <v>2</v>
      </c>
      <c r="BK17" s="51">
        <f>IF(DAY(J17)&lt;=15,J17-DAY(J17)+1,J17-DAY(J17)+16)</f>
        <v>1</v>
      </c>
      <c r="BL17" s="51">
        <f>IF(DAY(BK17)=1,BK17+15,BU17)</f>
        <v>16</v>
      </c>
      <c r="BM17" s="52"/>
      <c r="BN17" s="116">
        <f>IF(CD17&gt;=16,CB17,IF(J18="現在",$AG$6-CD17+15,J18-CD17+15))</f>
        <v>15</v>
      </c>
      <c r="BO17" s="53">
        <f>IF(DAY(BN17)=15,BN17-DAY(BN17),BN17-DAY(BN17)+15)</f>
        <v>0</v>
      </c>
      <c r="BP17" s="52"/>
      <c r="BQ17" s="52"/>
      <c r="BR17" s="50">
        <f>YEAR(J17)</f>
        <v>1900</v>
      </c>
      <c r="BS17" s="50">
        <f>MONTH(J17)+1</f>
        <v>2</v>
      </c>
      <c r="BT17" s="54" t="str">
        <f>CONCATENATE(BR17,"/",BS17,"/",1)</f>
        <v>1900/2/1</v>
      </c>
      <c r="BU17" s="54">
        <f>BT17+1-1</f>
        <v>32</v>
      </c>
      <c r="BV17" s="54">
        <f>BT17-1</f>
        <v>31</v>
      </c>
      <c r="BW17" s="50">
        <f>DAY(BV17)</f>
        <v>31</v>
      </c>
      <c r="BX17" s="50">
        <f>DAY(J17)</f>
        <v>0</v>
      </c>
      <c r="BY17" s="50">
        <f>YEAR(BI17)</f>
        <v>1900</v>
      </c>
      <c r="BZ17" s="50">
        <f>IF(MONTH(BI17)=12,MONTH(BI17)-12+1,MONTH(BI17)+1)</f>
        <v>2</v>
      </c>
      <c r="CA17" s="54" t="str">
        <f>IF(BZ17=1,CONCATENATE(BY17+1,"/",BZ17,"/",1),CONCATENATE(BY17,"/",BZ17,"/",1))</f>
        <v>1900/2/1</v>
      </c>
      <c r="CB17" s="54">
        <f>CA17-1</f>
        <v>31</v>
      </c>
      <c r="CC17" s="50">
        <f>DAY(CB17)</f>
        <v>31</v>
      </c>
      <c r="CD17" s="50">
        <f>DAY(BI17)</f>
        <v>0</v>
      </c>
    </row>
    <row r="18" spans="1:82" ht="12.6" customHeight="1">
      <c r="A18" s="465"/>
      <c r="B18" s="409"/>
      <c r="C18" s="410"/>
      <c r="D18" s="410"/>
      <c r="E18" s="410"/>
      <c r="F18" s="410"/>
      <c r="G18" s="411"/>
      <c r="H18" s="2" t="s">
        <v>25</v>
      </c>
      <c r="I18" s="2"/>
      <c r="J18" s="185"/>
      <c r="K18" s="235"/>
      <c r="L18" s="228"/>
      <c r="M18" s="237"/>
      <c r="N18" s="4"/>
      <c r="O18" s="4"/>
      <c r="P18" s="4"/>
      <c r="Q18" s="4"/>
      <c r="R18" s="4"/>
      <c r="S18" s="4"/>
      <c r="T18" s="4" t="s">
        <v>86</v>
      </c>
      <c r="U18" s="56"/>
      <c r="V18" s="56"/>
      <c r="W18" s="56"/>
      <c r="X18" s="56"/>
      <c r="Y18" s="4"/>
      <c r="Z18" s="4"/>
      <c r="AA18" s="4"/>
      <c r="AB18" s="56"/>
      <c r="AC18" s="123"/>
      <c r="AD18" s="49"/>
      <c r="AE18" s="55"/>
      <c r="AF18" s="478"/>
      <c r="AG18" s="473"/>
      <c r="AH18" s="57"/>
      <c r="AI18" s="57"/>
      <c r="AJ18" s="44"/>
      <c r="AK18" s="44"/>
      <c r="AL18" s="45"/>
      <c r="AM18" s="41"/>
      <c r="AN18" s="42"/>
      <c r="AO18" s="43"/>
      <c r="AP18" s="44"/>
      <c r="AQ18" s="44"/>
      <c r="AR18" s="45"/>
      <c r="AS18" s="41"/>
      <c r="AT18" s="42"/>
      <c r="AU18" s="43"/>
      <c r="AV18" s="44"/>
      <c r="AW18" s="44"/>
      <c r="AX18" s="45"/>
      <c r="AY18" s="41"/>
      <c r="AZ18" s="42"/>
      <c r="BA18" s="42"/>
      <c r="BB18" s="44"/>
      <c r="BC18" s="44"/>
      <c r="BD18" s="45"/>
      <c r="BE18" s="41"/>
      <c r="BF18" s="42"/>
      <c r="BG18" s="43"/>
      <c r="BH18" s="42"/>
      <c r="BI18" s="49"/>
      <c r="BJ18" s="42"/>
      <c r="BK18" s="51"/>
      <c r="BL18" s="51"/>
      <c r="BM18" s="52"/>
      <c r="BN18" s="53"/>
      <c r="BO18" s="53"/>
      <c r="BP18" s="52"/>
      <c r="BQ18" s="52"/>
      <c r="BT18" s="54"/>
      <c r="BU18" s="54"/>
      <c r="BV18" s="54"/>
      <c r="CA18" s="54"/>
      <c r="CB18" s="54"/>
    </row>
    <row r="19" spans="1:82" ht="12.6" customHeight="1">
      <c r="A19" s="385"/>
      <c r="B19" s="406"/>
      <c r="C19" s="407"/>
      <c r="D19" s="407"/>
      <c r="E19" s="407"/>
      <c r="F19" s="407"/>
      <c r="G19" s="408"/>
      <c r="H19" s="1" t="s">
        <v>24</v>
      </c>
      <c r="I19" s="5"/>
      <c r="J19" s="186"/>
      <c r="K19" s="234" t="str">
        <f>IF($J19&lt;&gt;"",IF($AF19="0-",AP19,IF($AF19="+0",AV19,IF($AF19="+-",BB19,AJ19))),"")</f>
        <v/>
      </c>
      <c r="L19" s="227" t="str">
        <f>IF($J19&lt;&gt;"",IF($AF19="0-",AQ19,IF($AF19="+0",AW19,IF($AF19="+-",BC19,AK19))),"")</f>
        <v/>
      </c>
      <c r="M19" s="236" t="str">
        <f>IF($J19&lt;&gt;"",IF($AF19="0-",AR19,IF($AF19="+0",AX19,IF($AF19="+-",BD19,AL19))),"")</f>
        <v/>
      </c>
      <c r="AC19" s="62"/>
      <c r="AD19" s="49"/>
      <c r="AE19" s="55"/>
      <c r="AF19" s="474"/>
      <c r="AG19" s="472" t="str">
        <f>IF(AF19&lt;&gt;"",VLOOKUP(AF19,$AH$13:$AI$16,2),"")</f>
        <v/>
      </c>
      <c r="AH19" s="10"/>
      <c r="AI19" s="10"/>
      <c r="AJ19" s="44">
        <f>IF(AN19&gt;=12,DATEDIF(BK19,BN19,"y")+1,DATEDIF(BK19,BN19,"y"))</f>
        <v>0</v>
      </c>
      <c r="AK19" s="44">
        <f>IF(AN19&gt;=12,AN19-12,AN19)</f>
        <v>0</v>
      </c>
      <c r="AL19" s="45" t="str">
        <f>IF(AO19&lt;=15,"半",0)</f>
        <v>半</v>
      </c>
      <c r="AM19" s="58">
        <f>DATEDIF(BK19,BN19,"y")</f>
        <v>0</v>
      </c>
      <c r="AN19" s="59">
        <f>IF(AO19&gt;=16,DATEDIF(BK19,BN19,"ym")+1,DATEDIF(BK19,BN19,"ym"))</f>
        <v>0</v>
      </c>
      <c r="AO19" s="60">
        <f>DATEDIF(BK19,BN19,"md")</f>
        <v>14</v>
      </c>
      <c r="AP19" s="44" t="e">
        <f>IF(AT19&gt;=12,DATEDIF(BK19,BO19,"y")+1,DATEDIF(BK19,BO19,"y"))</f>
        <v>#NUM!</v>
      </c>
      <c r="AQ19" s="44" t="e">
        <f>IF(AT19&gt;=12,AT19-12,AT19)</f>
        <v>#NUM!</v>
      </c>
      <c r="AR19" s="45" t="e">
        <f>IF(AU19&lt;=15,"半",0)</f>
        <v>#NUM!</v>
      </c>
      <c r="AS19" s="58" t="e">
        <f>DATEDIF(BK19,BO19,"y")</f>
        <v>#NUM!</v>
      </c>
      <c r="AT19" s="59" t="e">
        <f>IF(AU19&gt;=16,DATEDIF(BK19,BO19,"ym")+1,DATEDIF(BK19,BO19,"ym"))</f>
        <v>#NUM!</v>
      </c>
      <c r="AU19" s="60" t="e">
        <f>DATEDIF(BK19,BO19,"md")</f>
        <v>#NUM!</v>
      </c>
      <c r="AV19" s="44" t="e">
        <f>IF(AZ19&gt;=12,DATEDIF(BL19,BN19,"y")+1,DATEDIF(BL19,BN19,"y"))</f>
        <v>#NUM!</v>
      </c>
      <c r="AW19" s="44" t="e">
        <f>IF(AZ19&gt;=12,AZ19-12,AZ19)</f>
        <v>#NUM!</v>
      </c>
      <c r="AX19" s="45" t="e">
        <f>IF(BA19&lt;=15,"半",0)</f>
        <v>#NUM!</v>
      </c>
      <c r="AY19" s="58" t="e">
        <f>DATEDIF(BL19,BN19,"y")</f>
        <v>#NUM!</v>
      </c>
      <c r="AZ19" s="59" t="e">
        <f>IF(BA19&gt;=16,DATEDIF(BL19,BN19,"ym")+1,DATEDIF(BL19,BN19,"ym"))</f>
        <v>#NUM!</v>
      </c>
      <c r="BA19" s="59" t="e">
        <f>DATEDIF(BL19,BN19,"md")</f>
        <v>#NUM!</v>
      </c>
      <c r="BB19" s="44" t="e">
        <f>IF(BF19&gt;=12,DATEDIF(BL19,BO19,"y")+1,DATEDIF(BL19,BO19,"y"))</f>
        <v>#NUM!</v>
      </c>
      <c r="BC19" s="44" t="e">
        <f>IF(BF19&gt;=12,BF19-12,BF19)</f>
        <v>#NUM!</v>
      </c>
      <c r="BD19" s="45" t="e">
        <f>IF(BG19&lt;=15,"半",0)</f>
        <v>#NUM!</v>
      </c>
      <c r="BE19" s="58" t="e">
        <f>DATEDIF(BL19,BO19,"y")</f>
        <v>#NUM!</v>
      </c>
      <c r="BF19" s="59" t="e">
        <f>IF(BG19&gt;=16,DATEDIF(BL19,BO19,"ym")+1,DATEDIF(BL19,BO19,"ym"))</f>
        <v>#NUM!</v>
      </c>
      <c r="BG19" s="60" t="e">
        <f>DATEDIF(BL19,BO19,"md")</f>
        <v>#NUM!</v>
      </c>
      <c r="BH19" s="42"/>
      <c r="BI19" s="49">
        <f>IF(J20="現在",$AG$6,J20)</f>
        <v>0</v>
      </c>
      <c r="BJ19" s="42">
        <v>0</v>
      </c>
      <c r="BK19" s="51">
        <f>IF(DAY(J19)&lt;=15,J19-DAY(J19)+1,J19-DAY(J19)+16)</f>
        <v>1</v>
      </c>
      <c r="BL19" s="51">
        <f>IF(DAY(BK19)=1,BK19+15,BU19)</f>
        <v>16</v>
      </c>
      <c r="BM19" s="52"/>
      <c r="BN19" s="116">
        <f>IF(CD19&gt;=16,CB19,IF(J20="現在",$AG$6-CD19+15,J20-CD19+15))</f>
        <v>15</v>
      </c>
      <c r="BO19" s="53">
        <f>IF(DAY(BN19)=15,BN19-DAY(BN19),BN19-DAY(BN19)+15)</f>
        <v>0</v>
      </c>
      <c r="BP19" s="52"/>
      <c r="BQ19" s="52"/>
      <c r="BR19" s="50">
        <f>YEAR(J19)</f>
        <v>1900</v>
      </c>
      <c r="BS19" s="50">
        <f>MONTH(J19)+1</f>
        <v>2</v>
      </c>
      <c r="BT19" s="54" t="str">
        <f>CONCATENATE(BR19,"/",BS19,"/",1)</f>
        <v>1900/2/1</v>
      </c>
      <c r="BU19" s="54">
        <f>BT19+1-1</f>
        <v>32</v>
      </c>
      <c r="BV19" s="54">
        <f>BT19-1</f>
        <v>31</v>
      </c>
      <c r="BW19" s="50">
        <f>DAY(BV19)</f>
        <v>31</v>
      </c>
      <c r="BX19" s="50">
        <f>DAY(J19)</f>
        <v>0</v>
      </c>
      <c r="BY19" s="50">
        <f>YEAR(BI19)</f>
        <v>1900</v>
      </c>
      <c r="BZ19" s="50">
        <f>IF(MONTH(BI19)=12,MONTH(BI19)-12+1,MONTH(BI19)+1)</f>
        <v>2</v>
      </c>
      <c r="CA19" s="54" t="str">
        <f>IF(BZ19=1,CONCATENATE(BY19+1,"/",BZ19,"/",1),CONCATENATE(BY19,"/",BZ19,"/",1))</f>
        <v>1900/2/1</v>
      </c>
      <c r="CB19" s="54">
        <f>CA19-1</f>
        <v>31</v>
      </c>
      <c r="CC19" s="50">
        <f>DAY(CB19)</f>
        <v>31</v>
      </c>
      <c r="CD19" s="50">
        <f>DAY(BI19)</f>
        <v>0</v>
      </c>
    </row>
    <row r="20" spans="1:82" ht="12.6" customHeight="1">
      <c r="A20" s="465"/>
      <c r="B20" s="409"/>
      <c r="C20" s="410"/>
      <c r="D20" s="410"/>
      <c r="E20" s="410"/>
      <c r="F20" s="410"/>
      <c r="G20" s="411"/>
      <c r="H20" s="2" t="s">
        <v>25</v>
      </c>
      <c r="I20" s="2"/>
      <c r="J20" s="185"/>
      <c r="K20" s="235"/>
      <c r="L20" s="228"/>
      <c r="M20" s="237"/>
      <c r="AC20" s="62"/>
      <c r="AD20" s="49"/>
      <c r="AE20" s="55"/>
      <c r="AF20" s="478"/>
      <c r="AG20" s="473"/>
      <c r="AH20" s="57"/>
      <c r="AI20" s="57"/>
      <c r="AJ20" s="39"/>
      <c r="AK20" s="39"/>
      <c r="AL20" s="40"/>
      <c r="AM20" s="41"/>
      <c r="AN20" s="42"/>
      <c r="AO20" s="43"/>
      <c r="AP20" s="44"/>
      <c r="AQ20" s="44"/>
      <c r="AR20" s="45"/>
      <c r="AS20" s="41"/>
      <c r="AT20" s="42"/>
      <c r="AU20" s="43"/>
      <c r="AV20" s="44"/>
      <c r="AW20" s="44"/>
      <c r="AX20" s="45"/>
      <c r="AY20" s="41"/>
      <c r="AZ20" s="42"/>
      <c r="BA20" s="42"/>
      <c r="BB20" s="44"/>
      <c r="BC20" s="44"/>
      <c r="BD20" s="45"/>
      <c r="BE20" s="41"/>
      <c r="BF20" s="42"/>
      <c r="BG20" s="43"/>
      <c r="BH20" s="42"/>
      <c r="BI20" s="49"/>
      <c r="BJ20" s="42"/>
      <c r="BK20" s="51"/>
      <c r="BL20" s="51"/>
      <c r="BM20" s="52"/>
      <c r="BN20" s="53"/>
      <c r="BO20" s="53"/>
      <c r="BP20" s="52"/>
      <c r="BQ20" s="52"/>
      <c r="BT20" s="54"/>
      <c r="BU20" s="54"/>
      <c r="BV20" s="54"/>
      <c r="CA20" s="54"/>
      <c r="CB20" s="54"/>
    </row>
    <row r="21" spans="1:82" ht="12.6" customHeight="1">
      <c r="A21" s="385"/>
      <c r="B21" s="406"/>
      <c r="C21" s="407"/>
      <c r="D21" s="407"/>
      <c r="E21" s="407"/>
      <c r="F21" s="407"/>
      <c r="G21" s="408"/>
      <c r="H21" s="1" t="s">
        <v>24</v>
      </c>
      <c r="I21" s="5"/>
      <c r="J21" s="186"/>
      <c r="K21" s="234" t="str">
        <f>IF($J21&lt;&gt;"",IF($AF21="0-",AP21,IF($AF21="+0",AV21,IF($AF21="+-",BB21,AJ21))),"")</f>
        <v/>
      </c>
      <c r="L21" s="227" t="str">
        <f>IF($J21&lt;&gt;"",IF($AF21="0-",AQ21,IF($AF21="+0",AW21,IF($AF21="+-",BC21,AK21))),"")</f>
        <v/>
      </c>
      <c r="M21" s="236" t="str">
        <f>IF($J21&lt;&gt;"",IF($AF21="0-",AR21,IF($AF21="+0",AX21,IF($AF21="+-",BD21,AL21))),"")</f>
        <v/>
      </c>
      <c r="AC21" s="62"/>
      <c r="AD21" s="49"/>
      <c r="AE21" s="55"/>
      <c r="AF21" s="474"/>
      <c r="AG21" s="472" t="str">
        <f>IF(AF21&lt;&gt;"",VLOOKUP(AF21,$AH$13:$AI$16,2),"")</f>
        <v/>
      </c>
      <c r="AH21"/>
      <c r="AI21"/>
      <c r="AJ21" s="39">
        <f>IF(AN21&gt;=12,DATEDIF(BK21,BN21,"y")+1,DATEDIF(BK21,BN21,"y"))</f>
        <v>0</v>
      </c>
      <c r="AK21" s="39">
        <f>IF(AN21&gt;=12,AN21-12,AN21)</f>
        <v>0</v>
      </c>
      <c r="AL21" s="40" t="str">
        <f>IF(AO21&lt;=15,"半",0)</f>
        <v>半</v>
      </c>
      <c r="AM21" s="41">
        <f>DATEDIF(BK21,BN21,"y")</f>
        <v>0</v>
      </c>
      <c r="AN21" s="42">
        <f>IF(AO21&gt;=16,DATEDIF(BK21,BN21,"ym")+1,DATEDIF(BK21,BN21,"ym"))</f>
        <v>0</v>
      </c>
      <c r="AO21" s="43">
        <f>DATEDIF(BK21,BN21,"md")</f>
        <v>14</v>
      </c>
      <c r="AP21" s="44" t="e">
        <f>IF(AT21&gt;=12,DATEDIF(BK21,BO21,"y")+1,DATEDIF(BK21,BO21,"y"))</f>
        <v>#NUM!</v>
      </c>
      <c r="AQ21" s="44" t="e">
        <f>IF(AT21&gt;=12,AT21-12,AT21)</f>
        <v>#NUM!</v>
      </c>
      <c r="AR21" s="45" t="e">
        <f>IF(AU21&lt;=15,"半",0)</f>
        <v>#NUM!</v>
      </c>
      <c r="AS21" s="46" t="e">
        <f>DATEDIF(BK21,BO21,"y")</f>
        <v>#NUM!</v>
      </c>
      <c r="AT21" s="47" t="e">
        <f>IF(AU21&gt;=16,DATEDIF(BK21,BO21,"ym")+1,DATEDIF(BK21,BO21,"ym"))</f>
        <v>#NUM!</v>
      </c>
      <c r="AU21" s="48" t="e">
        <f>DATEDIF(BK21,BO21,"md")</f>
        <v>#NUM!</v>
      </c>
      <c r="AV21" s="44" t="e">
        <f>IF(AZ21&gt;=12,DATEDIF(BL21,BN21,"y")+1,DATEDIF(BL21,BN21,"y"))</f>
        <v>#NUM!</v>
      </c>
      <c r="AW21" s="44" t="e">
        <f>IF(AZ21&gt;=12,AZ21-12,AZ21)</f>
        <v>#NUM!</v>
      </c>
      <c r="AX21" s="45" t="e">
        <f>IF(BA21&lt;=15,"半",0)</f>
        <v>#NUM!</v>
      </c>
      <c r="AY21" s="46" t="e">
        <f>DATEDIF(BL21,BN21,"y")</f>
        <v>#NUM!</v>
      </c>
      <c r="AZ21" s="47" t="e">
        <f>IF(BA21&gt;=16,DATEDIF(BL21,BN21,"ym")+1,DATEDIF(BL21,BN21,"ym"))</f>
        <v>#NUM!</v>
      </c>
      <c r="BA21" s="47" t="e">
        <f>DATEDIF(BL21,BN21,"md")</f>
        <v>#NUM!</v>
      </c>
      <c r="BB21" s="44" t="e">
        <f>IF(BF21&gt;=12,DATEDIF(BL21,BO21,"y")+1,DATEDIF(BL21,BO21,"y"))</f>
        <v>#NUM!</v>
      </c>
      <c r="BC21" s="44" t="e">
        <f>IF(BF21&gt;=12,BF21-12,BF21)</f>
        <v>#NUM!</v>
      </c>
      <c r="BD21" s="45" t="e">
        <f>IF(BG21&lt;=15,"半",0)</f>
        <v>#NUM!</v>
      </c>
      <c r="BE21" s="46" t="e">
        <f>DATEDIF(BL21,BO21,"y")</f>
        <v>#NUM!</v>
      </c>
      <c r="BF21" s="47" t="e">
        <f>IF(BG21&gt;=16,DATEDIF(BL21,BO21,"ym")+1,DATEDIF(BL21,BO21,"ym"))</f>
        <v>#NUM!</v>
      </c>
      <c r="BG21" s="48" t="e">
        <f>DATEDIF(BL21,BO21,"md")</f>
        <v>#NUM!</v>
      </c>
      <c r="BH21" s="42"/>
      <c r="BI21" s="49">
        <f>IF(J22="現在",$AG$6,J22)</f>
        <v>0</v>
      </c>
      <c r="BJ21" s="50">
        <v>0</v>
      </c>
      <c r="BK21" s="51">
        <f>IF(DAY(J21)&lt;=15,J21-DAY(J21)+1,J21-DAY(J21)+16)</f>
        <v>1</v>
      </c>
      <c r="BL21" s="51">
        <f>IF(DAY(BK21)=1,BK21+15,BU21)</f>
        <v>16</v>
      </c>
      <c r="BM21" s="52"/>
      <c r="BN21" s="116">
        <f>IF(CD21&gt;=16,CB21,IF(J22="現在",$AG$6-CD21+15,J22-CD21+15))</f>
        <v>15</v>
      </c>
      <c r="BO21" s="53">
        <f>IF(DAY(BN21)=15,BN21-DAY(BN21),BN21-DAY(BN21)+15)</f>
        <v>0</v>
      </c>
      <c r="BP21" s="52"/>
      <c r="BQ21" s="52"/>
      <c r="BR21" s="50">
        <f>YEAR(J21)</f>
        <v>1900</v>
      </c>
      <c r="BS21" s="50">
        <f>MONTH(J21)+1</f>
        <v>2</v>
      </c>
      <c r="BT21" s="54" t="str">
        <f>CONCATENATE(BR21,"/",BS21,"/",1)</f>
        <v>1900/2/1</v>
      </c>
      <c r="BU21" s="54">
        <f>BT21+1-1</f>
        <v>32</v>
      </c>
      <c r="BV21" s="54">
        <f>BT21-1</f>
        <v>31</v>
      </c>
      <c r="BW21" s="50">
        <f>DAY(BV21)</f>
        <v>31</v>
      </c>
      <c r="BX21" s="50">
        <f>DAY(J21)</f>
        <v>0</v>
      </c>
      <c r="BY21" s="50">
        <f>YEAR(BI21)</f>
        <v>1900</v>
      </c>
      <c r="BZ21" s="50">
        <f>IF(MONTH(BI21)=12,MONTH(BI21)-12+1,MONTH(BI21)+1)</f>
        <v>2</v>
      </c>
      <c r="CA21" s="54" t="str">
        <f>IF(BZ21=1,CONCATENATE(BY21+1,"/",BZ21,"/",1),CONCATENATE(BY21,"/",BZ21,"/",1))</f>
        <v>1900/2/1</v>
      </c>
      <c r="CB21" s="54">
        <f>CA21-1</f>
        <v>31</v>
      </c>
      <c r="CC21" s="50">
        <f>DAY(CB21)</f>
        <v>31</v>
      </c>
      <c r="CD21" s="50">
        <f>DAY(BI21)</f>
        <v>0</v>
      </c>
    </row>
    <row r="22" spans="1:82" ht="12.6" customHeight="1">
      <c r="A22" s="465"/>
      <c r="B22" s="409"/>
      <c r="C22" s="410"/>
      <c r="D22" s="410"/>
      <c r="E22" s="410"/>
      <c r="F22" s="410"/>
      <c r="G22" s="411"/>
      <c r="H22" s="2" t="s">
        <v>25</v>
      </c>
      <c r="I22" s="2"/>
      <c r="J22" s="185"/>
      <c r="K22" s="235"/>
      <c r="L22" s="228"/>
      <c r="M22" s="237"/>
      <c r="AC22" s="62"/>
      <c r="AD22" s="49"/>
      <c r="AE22" s="55"/>
      <c r="AF22" s="478"/>
      <c r="AG22" s="473"/>
      <c r="AH22"/>
      <c r="AI22"/>
      <c r="AJ22" s="39"/>
      <c r="AK22" s="39"/>
      <c r="AL22" s="40"/>
      <c r="AM22" s="41"/>
      <c r="AN22" s="42"/>
      <c r="AO22" s="43"/>
      <c r="AP22" s="44"/>
      <c r="AQ22" s="44"/>
      <c r="AR22" s="45"/>
      <c r="AS22" s="41"/>
      <c r="AT22" s="42"/>
      <c r="AU22" s="43"/>
      <c r="AV22" s="44"/>
      <c r="AW22" s="44"/>
      <c r="AX22" s="45"/>
      <c r="AY22" s="41"/>
      <c r="AZ22" s="42"/>
      <c r="BA22" s="42"/>
      <c r="BB22" s="44"/>
      <c r="BC22" s="44"/>
      <c r="BD22" s="45"/>
      <c r="BE22" s="41"/>
      <c r="BF22" s="42"/>
      <c r="BG22" s="43"/>
      <c r="BH22" s="42"/>
      <c r="BI22" s="49"/>
      <c r="BK22" s="51"/>
      <c r="BL22" s="51"/>
      <c r="BM22" s="52"/>
      <c r="BN22" s="53"/>
      <c r="BO22" s="53"/>
      <c r="BP22" s="52"/>
      <c r="BQ22" s="52"/>
      <c r="BT22" s="54"/>
      <c r="BU22" s="54"/>
      <c r="BV22" s="54"/>
      <c r="CA22" s="54"/>
      <c r="CB22" s="54"/>
    </row>
    <row r="23" spans="1:82" ht="12.6" customHeight="1">
      <c r="A23" s="249"/>
      <c r="B23" s="218"/>
      <c r="C23" s="219"/>
      <c r="D23" s="219"/>
      <c r="E23" s="219"/>
      <c r="F23" s="219"/>
      <c r="G23" s="220"/>
      <c r="H23" s="138" t="s">
        <v>24</v>
      </c>
      <c r="I23" s="139"/>
      <c r="J23" s="186"/>
      <c r="K23" s="234" t="str">
        <f>IF($J23&lt;&gt;"",IF($AF23="0-",AP23,IF($AF23="+0",AV23,IF($AF23="+-",BB23,AJ23))),"")</f>
        <v/>
      </c>
      <c r="L23" s="227" t="str">
        <f>IF($J23&lt;&gt;"",IF($AF23="0-",AQ23,IF($AF23="+0",AW23,IF($AF23="+-",BC23,AK23))),"")</f>
        <v/>
      </c>
      <c r="M23" s="236" t="str">
        <f>IF($J23&lt;&gt;"",IF($AF23="0-",AR23,IF($AF23="+0",AX23,IF($AF23="+-",BD23,AL23))),"")</f>
        <v/>
      </c>
      <c r="AC23" s="62"/>
      <c r="AD23" s="49"/>
      <c r="AE23" s="55"/>
      <c r="AF23" s="474"/>
      <c r="AG23" s="472" t="str">
        <f>IF(AF23&lt;&gt;"",VLOOKUP(AF23,$AH$13:$AI$16,2),"")</f>
        <v/>
      </c>
      <c r="AH23"/>
      <c r="AI23"/>
      <c r="AJ23" s="44">
        <f>IF(AN23&gt;=12,DATEDIF(BK23,BN23,"y")+1,DATEDIF(BK23,BN23,"y"))</f>
        <v>0</v>
      </c>
      <c r="AK23" s="44">
        <f>IF(AN23&gt;=12,AN23-12,AN23)</f>
        <v>0</v>
      </c>
      <c r="AL23" s="45" t="str">
        <f>IF(AO23&lt;=15,"半",0)</f>
        <v>半</v>
      </c>
      <c r="AM23" s="41">
        <f>DATEDIF(BK23,BN23,"y")</f>
        <v>0</v>
      </c>
      <c r="AN23" s="42">
        <f>IF(AO23&gt;=16,DATEDIF(BK23,BN23,"ym")+1,DATEDIF(BK23,BN23,"ym"))</f>
        <v>0</v>
      </c>
      <c r="AO23" s="43">
        <f>DATEDIF(BK23,BN23,"md")</f>
        <v>14</v>
      </c>
      <c r="AP23" s="44" t="e">
        <f>IF(AT23&gt;=12,DATEDIF(BK23,BO23,"y")+1,DATEDIF(BK23,BO23,"y"))</f>
        <v>#NUM!</v>
      </c>
      <c r="AQ23" s="44" t="e">
        <f>IF(AT23&gt;=12,AT23-12,AT23)</f>
        <v>#NUM!</v>
      </c>
      <c r="AR23" s="45" t="e">
        <f>IF(AU23&lt;=15,"半",0)</f>
        <v>#NUM!</v>
      </c>
      <c r="AS23" s="41" t="e">
        <f>DATEDIF(BK23,BO23,"y")</f>
        <v>#NUM!</v>
      </c>
      <c r="AT23" s="42" t="e">
        <f>IF(AU23&gt;=16,DATEDIF(BK23,BO23,"ym")+1,DATEDIF(BK23,BO23,"ym"))</f>
        <v>#NUM!</v>
      </c>
      <c r="AU23" s="43" t="e">
        <f>DATEDIF(BK23,BO23,"md")</f>
        <v>#NUM!</v>
      </c>
      <c r="AV23" s="44" t="e">
        <f>IF(AZ23&gt;=12,DATEDIF(BL23,BN23,"y")+1,DATEDIF(BL23,BN23,"y"))</f>
        <v>#NUM!</v>
      </c>
      <c r="AW23" s="44" t="e">
        <f>IF(AZ23&gt;=12,AZ23-12,AZ23)</f>
        <v>#NUM!</v>
      </c>
      <c r="AX23" s="45" t="e">
        <f>IF(BA23&lt;=15,"半",0)</f>
        <v>#NUM!</v>
      </c>
      <c r="AY23" s="41" t="e">
        <f>DATEDIF(BL23,BN23,"y")</f>
        <v>#NUM!</v>
      </c>
      <c r="AZ23" s="42" t="e">
        <f>IF(BA23&gt;=16,DATEDIF(BL23,BN23,"ym")+1,DATEDIF(BL23,BN23,"ym"))</f>
        <v>#NUM!</v>
      </c>
      <c r="BA23" s="42" t="e">
        <f>DATEDIF(BL23,BN23,"md")</f>
        <v>#NUM!</v>
      </c>
      <c r="BB23" s="44" t="e">
        <f>IF(BF23&gt;=12,DATEDIF(BL23,BO23,"y")+1,DATEDIF(BL23,BO23,"y"))</f>
        <v>#NUM!</v>
      </c>
      <c r="BC23" s="44" t="e">
        <f>IF(BF23&gt;=12,BF23-12,BF23)</f>
        <v>#NUM!</v>
      </c>
      <c r="BD23" s="45" t="e">
        <f>IF(BG23&lt;=15,"半",0)</f>
        <v>#NUM!</v>
      </c>
      <c r="BE23" s="41" t="e">
        <f>DATEDIF(BL23,BO23,"y")</f>
        <v>#NUM!</v>
      </c>
      <c r="BF23" s="42" t="e">
        <f>IF(BG23&gt;=16,DATEDIF(BL23,BO23,"ym")+1,DATEDIF(BL23,BO23,"ym"))</f>
        <v>#NUM!</v>
      </c>
      <c r="BG23" s="43" t="e">
        <f>DATEDIF(BL23,BO23,"md")</f>
        <v>#NUM!</v>
      </c>
      <c r="BH23" s="42"/>
      <c r="BI23" s="49">
        <f>IF(J24="現在",$AG$6,J24)</f>
        <v>0</v>
      </c>
      <c r="BJ23" s="42">
        <v>1</v>
      </c>
      <c r="BK23" s="51">
        <f>IF(DAY(J23)&lt;=15,J23-DAY(J23)+1,J23-DAY(J23)+16)</f>
        <v>1</v>
      </c>
      <c r="BL23" s="51">
        <f>IF(DAY(BK23)=1,BK23+15,BU23)</f>
        <v>16</v>
      </c>
      <c r="BM23" s="52"/>
      <c r="BN23" s="116">
        <f>IF(CD23&gt;=16,CB23,IF(J24="現在",$AG$6-CD23+15,J24-CD23+15))</f>
        <v>15</v>
      </c>
      <c r="BO23" s="53">
        <f>IF(DAY(BN23)=15,BN23-DAY(BN23),BN23-DAY(BN23)+15)</f>
        <v>0</v>
      </c>
      <c r="BP23" s="52"/>
      <c r="BQ23" s="52"/>
      <c r="BR23" s="50">
        <f>YEAR(J23)</f>
        <v>1900</v>
      </c>
      <c r="BS23" s="50">
        <f>MONTH(J23)+1</f>
        <v>2</v>
      </c>
      <c r="BT23" s="54" t="str">
        <f>CONCATENATE(BR23,"/",BS23,"/",1)</f>
        <v>1900/2/1</v>
      </c>
      <c r="BU23" s="54">
        <f>BT23+1-1</f>
        <v>32</v>
      </c>
      <c r="BV23" s="54">
        <f>BT23-1</f>
        <v>31</v>
      </c>
      <c r="BW23" s="50">
        <f>DAY(BV23)</f>
        <v>31</v>
      </c>
      <c r="BX23" s="50">
        <f>DAY(J23)</f>
        <v>0</v>
      </c>
      <c r="BY23" s="50">
        <f>YEAR(BI23)</f>
        <v>1900</v>
      </c>
      <c r="BZ23" s="50">
        <f>IF(MONTH(BI23)=12,MONTH(BI23)-12+1,MONTH(BI23)+1)</f>
        <v>2</v>
      </c>
      <c r="CA23" s="54" t="str">
        <f>IF(BZ23=1,CONCATENATE(BY23+1,"/",BZ23,"/",1),CONCATENATE(BY23,"/",BZ23,"/",1))</f>
        <v>1900/2/1</v>
      </c>
      <c r="CB23" s="54">
        <f>CA23-1</f>
        <v>31</v>
      </c>
      <c r="CC23" s="50">
        <f>DAY(CB23)</f>
        <v>31</v>
      </c>
      <c r="CD23" s="50">
        <f>DAY(BI23)</f>
        <v>0</v>
      </c>
    </row>
    <row r="24" spans="1:82" ht="12.6" customHeight="1">
      <c r="A24" s="293"/>
      <c r="B24" s="221"/>
      <c r="C24" s="222"/>
      <c r="D24" s="222"/>
      <c r="E24" s="222"/>
      <c r="F24" s="222"/>
      <c r="G24" s="223"/>
      <c r="H24" s="141" t="s">
        <v>25</v>
      </c>
      <c r="I24" s="141"/>
      <c r="J24" s="185"/>
      <c r="K24" s="235"/>
      <c r="L24" s="228"/>
      <c r="M24" s="237"/>
      <c r="AC24" s="62"/>
      <c r="AD24" s="49"/>
      <c r="AE24" s="55"/>
      <c r="AF24" s="478"/>
      <c r="AG24" s="473"/>
      <c r="AH24"/>
      <c r="AI24"/>
      <c r="AJ24" s="44"/>
      <c r="AK24" s="44"/>
      <c r="AL24" s="45"/>
      <c r="AM24" s="41"/>
      <c r="AN24" s="42"/>
      <c r="AO24" s="43"/>
      <c r="AP24" s="44"/>
      <c r="AQ24" s="44"/>
      <c r="AR24" s="45"/>
      <c r="AS24" s="41"/>
      <c r="AT24" s="42"/>
      <c r="AU24" s="43"/>
      <c r="AV24" s="44"/>
      <c r="AW24" s="44"/>
      <c r="AX24" s="45"/>
      <c r="AY24" s="41"/>
      <c r="AZ24" s="42"/>
      <c r="BA24" s="42"/>
      <c r="BB24" s="44"/>
      <c r="BC24" s="44"/>
      <c r="BD24" s="45"/>
      <c r="BE24" s="41"/>
      <c r="BF24" s="42"/>
      <c r="BG24" s="43"/>
      <c r="BH24" s="42"/>
      <c r="BI24" s="49"/>
      <c r="BJ24" s="42"/>
      <c r="BK24" s="51"/>
      <c r="BL24" s="51"/>
      <c r="BM24" s="52"/>
      <c r="BN24" s="53"/>
      <c r="BO24" s="53"/>
      <c r="BP24" s="52"/>
      <c r="BQ24" s="52"/>
      <c r="BT24" s="54"/>
      <c r="BU24" s="54"/>
      <c r="BV24" s="54"/>
      <c r="CA24" s="54"/>
      <c r="CB24" s="54"/>
    </row>
    <row r="25" spans="1:82" ht="12.6" customHeight="1">
      <c r="A25" s="249"/>
      <c r="B25" s="218"/>
      <c r="C25" s="219"/>
      <c r="D25" s="219"/>
      <c r="E25" s="219"/>
      <c r="F25" s="219"/>
      <c r="G25" s="220"/>
      <c r="H25" s="138" t="s">
        <v>24</v>
      </c>
      <c r="I25" s="139"/>
      <c r="J25" s="186"/>
      <c r="K25" s="234" t="str">
        <f>IF($J25&lt;&gt;"",IF($AF25="0-",AP25,IF($AF25="+0",AV25,IF($AF25="+-",BB25,AJ25))),"")</f>
        <v/>
      </c>
      <c r="L25" s="227" t="str">
        <f>IF($J25&lt;&gt;"",IF($AF25="0-",AQ25,IF($AF25="+0",AW25,IF($AF25="+-",BC25,AK25))),"")</f>
        <v/>
      </c>
      <c r="M25" s="236" t="str">
        <f>IF($J25&lt;&gt;"",IF($AF25="0-",AR25,IF($AF25="+0",AX25,IF($AF25="+-",BD25,AL25))),"")</f>
        <v/>
      </c>
      <c r="AC25" s="62"/>
      <c r="AD25" s="49"/>
      <c r="AE25" s="55"/>
      <c r="AF25" s="474"/>
      <c r="AG25" s="472" t="str">
        <f>IF(AF25&lt;&gt;"",VLOOKUP(AF25,$AH$13:$AI$16,2),"")</f>
        <v/>
      </c>
      <c r="AH25"/>
      <c r="AI25"/>
      <c r="AJ25" s="44">
        <f>IF(AN25&gt;=12,DATEDIF(BK25,BN25,"y")+1,DATEDIF(BK25,BN25,"y"))</f>
        <v>0</v>
      </c>
      <c r="AK25" s="44">
        <f>IF(AN25&gt;=12,AN25-12,AN25)</f>
        <v>0</v>
      </c>
      <c r="AL25" s="45" t="str">
        <f>IF(AO25&lt;=15,"半",0)</f>
        <v>半</v>
      </c>
      <c r="AM25" s="41">
        <f>DATEDIF(BK25,BN25,"y")</f>
        <v>0</v>
      </c>
      <c r="AN25" s="42">
        <f>IF(AO25&gt;=16,DATEDIF(BK25,BN25,"ym")+1,DATEDIF(BK25,BN25,"ym"))</f>
        <v>0</v>
      </c>
      <c r="AO25" s="43">
        <f>DATEDIF(BK25,BN25,"md")</f>
        <v>14</v>
      </c>
      <c r="AP25" s="44" t="e">
        <f>IF(AT25&gt;=12,DATEDIF(BK25,BO25,"y")+1,DATEDIF(BK25,BO25,"y"))</f>
        <v>#NUM!</v>
      </c>
      <c r="AQ25" s="44" t="e">
        <f>IF(AT25&gt;=12,AT25-12,AT25)</f>
        <v>#NUM!</v>
      </c>
      <c r="AR25" s="45" t="e">
        <f>IF(AU25&lt;=15,"半",0)</f>
        <v>#NUM!</v>
      </c>
      <c r="AS25" s="41" t="e">
        <f>DATEDIF(BK25,BO25,"y")</f>
        <v>#NUM!</v>
      </c>
      <c r="AT25" s="42" t="e">
        <f>IF(AU25&gt;=16,DATEDIF(BK25,BO25,"ym")+1,DATEDIF(BK25,BO25,"ym"))</f>
        <v>#NUM!</v>
      </c>
      <c r="AU25" s="43" t="e">
        <f>DATEDIF(BK25,BO25,"md")</f>
        <v>#NUM!</v>
      </c>
      <c r="AV25" s="44" t="e">
        <f>IF(AZ25&gt;=12,DATEDIF(BL25,BN25,"y")+1,DATEDIF(BL25,BN25,"y"))</f>
        <v>#NUM!</v>
      </c>
      <c r="AW25" s="44" t="e">
        <f>IF(AZ25&gt;=12,AZ25-12,AZ25)</f>
        <v>#NUM!</v>
      </c>
      <c r="AX25" s="45" t="e">
        <f>IF(BA25&lt;=15,"半",0)</f>
        <v>#NUM!</v>
      </c>
      <c r="AY25" s="41" t="e">
        <f>DATEDIF(BL25,BN25,"y")</f>
        <v>#NUM!</v>
      </c>
      <c r="AZ25" s="42" t="e">
        <f>IF(BA25&gt;=16,DATEDIF(BL25,BN25,"ym")+1,DATEDIF(BL25,BN25,"ym"))</f>
        <v>#NUM!</v>
      </c>
      <c r="BA25" s="42" t="e">
        <f>DATEDIF(BL25,BN25,"md")</f>
        <v>#NUM!</v>
      </c>
      <c r="BB25" s="44" t="e">
        <f>IF(BF25&gt;=12,DATEDIF(BL25,BO25,"y")+1,DATEDIF(BL25,BO25,"y"))</f>
        <v>#NUM!</v>
      </c>
      <c r="BC25" s="44" t="e">
        <f>IF(BF25&gt;=12,BF25-12,BF25)</f>
        <v>#NUM!</v>
      </c>
      <c r="BD25" s="45" t="e">
        <f>IF(BG25&lt;=15,"半",0)</f>
        <v>#NUM!</v>
      </c>
      <c r="BE25" s="41" t="e">
        <f>DATEDIF(BL25,BO25,"y")</f>
        <v>#NUM!</v>
      </c>
      <c r="BF25" s="42" t="e">
        <f>IF(BG25&gt;=16,DATEDIF(BL25,BO25,"ym")+1,DATEDIF(BL25,BO25,"ym"))</f>
        <v>#NUM!</v>
      </c>
      <c r="BG25" s="43" t="e">
        <f>DATEDIF(BL25,BO25,"md")</f>
        <v>#NUM!</v>
      </c>
      <c r="BH25" s="42"/>
      <c r="BI25" s="49">
        <f>IF(J26="現在",$AG$6,J26)</f>
        <v>0</v>
      </c>
      <c r="BJ25" s="42">
        <v>2</v>
      </c>
      <c r="BK25" s="51">
        <f>IF(DAY(J25)&lt;=15,J25-DAY(J25)+1,J25-DAY(J25)+16)</f>
        <v>1</v>
      </c>
      <c r="BL25" s="51">
        <f>IF(DAY(BK25)=1,BK25+15,BU25)</f>
        <v>16</v>
      </c>
      <c r="BM25" s="52"/>
      <c r="BN25" s="116">
        <f>IF(CD25&gt;=16,CB25,IF(J26="現在",$AG$6-CD25+15,J26-CD25+15))</f>
        <v>15</v>
      </c>
      <c r="BO25" s="53">
        <f>IF(DAY(BN25)=15,BN25-DAY(BN25),BN25-DAY(BN25)+15)</f>
        <v>0</v>
      </c>
      <c r="BP25" s="52"/>
      <c r="BQ25" s="52"/>
      <c r="BR25" s="50">
        <f>YEAR(J25)</f>
        <v>1900</v>
      </c>
      <c r="BS25" s="50">
        <f>MONTH(J25)+1</f>
        <v>2</v>
      </c>
      <c r="BT25" s="54" t="str">
        <f>CONCATENATE(BR25,"/",BS25,"/",1)</f>
        <v>1900/2/1</v>
      </c>
      <c r="BU25" s="54">
        <f>BT25+1-1</f>
        <v>32</v>
      </c>
      <c r="BV25" s="54">
        <f>BT25-1</f>
        <v>31</v>
      </c>
      <c r="BW25" s="50">
        <f>DAY(BV25)</f>
        <v>31</v>
      </c>
      <c r="BX25" s="50">
        <f>DAY(J25)</f>
        <v>0</v>
      </c>
      <c r="BY25" s="50">
        <f>YEAR(BI25)</f>
        <v>1900</v>
      </c>
      <c r="BZ25" s="50">
        <f>IF(MONTH(BI25)=12,MONTH(BI25)-12+1,MONTH(BI25)+1)</f>
        <v>2</v>
      </c>
      <c r="CA25" s="54" t="str">
        <f>IF(BZ25=1,CONCATENATE(BY25+1,"/",BZ25,"/",1),CONCATENATE(BY25,"/",BZ25,"/",1))</f>
        <v>1900/2/1</v>
      </c>
      <c r="CB25" s="54">
        <f>CA25-1</f>
        <v>31</v>
      </c>
      <c r="CC25" s="50">
        <f>DAY(CB25)</f>
        <v>31</v>
      </c>
      <c r="CD25" s="50">
        <f>DAY(BI25)</f>
        <v>0</v>
      </c>
    </row>
    <row r="26" spans="1:82" ht="12.6" customHeight="1">
      <c r="A26" s="293"/>
      <c r="B26" s="221"/>
      <c r="C26" s="222"/>
      <c r="D26" s="222"/>
      <c r="E26" s="222"/>
      <c r="F26" s="222"/>
      <c r="G26" s="223"/>
      <c r="H26" s="141" t="s">
        <v>25</v>
      </c>
      <c r="I26" s="141"/>
      <c r="J26" s="185"/>
      <c r="K26" s="235"/>
      <c r="L26" s="228"/>
      <c r="M26" s="237"/>
      <c r="AC26" s="62"/>
      <c r="AD26" s="49"/>
      <c r="AE26" s="55"/>
      <c r="AF26" s="475"/>
      <c r="AG26" s="473"/>
      <c r="AH26"/>
      <c r="AI26"/>
      <c r="AJ26" s="44"/>
      <c r="AK26" s="44"/>
      <c r="AL26" s="45"/>
      <c r="AM26" s="41"/>
      <c r="AN26" s="42"/>
      <c r="AO26" s="43"/>
      <c r="AP26" s="44"/>
      <c r="AQ26" s="44"/>
      <c r="AR26" s="45"/>
      <c r="AS26" s="41"/>
      <c r="AT26" s="42"/>
      <c r="AU26" s="43"/>
      <c r="AV26" s="44"/>
      <c r="AW26" s="44"/>
      <c r="AX26" s="45"/>
      <c r="AY26" s="41"/>
      <c r="AZ26" s="42"/>
      <c r="BA26" s="42"/>
      <c r="BB26" s="44"/>
      <c r="BC26" s="44"/>
      <c r="BD26" s="45"/>
      <c r="BE26" s="41"/>
      <c r="BF26" s="42"/>
      <c r="BG26" s="43"/>
      <c r="BH26" s="42"/>
      <c r="BI26" s="49"/>
      <c r="BJ26" s="42"/>
      <c r="BK26" s="51"/>
      <c r="BL26" s="51"/>
      <c r="BM26" s="52"/>
      <c r="BN26" s="53"/>
      <c r="BO26" s="53"/>
      <c r="BP26" s="52"/>
      <c r="BQ26" s="52"/>
      <c r="BT26" s="54"/>
      <c r="BU26" s="54"/>
      <c r="BV26" s="54"/>
      <c r="CA26" s="54"/>
      <c r="CB26" s="54"/>
    </row>
    <row r="27" spans="1:82" ht="12.6" customHeight="1">
      <c r="A27" s="249"/>
      <c r="B27" s="218"/>
      <c r="C27" s="219"/>
      <c r="D27" s="219"/>
      <c r="E27" s="219"/>
      <c r="F27" s="219"/>
      <c r="G27" s="220"/>
      <c r="H27" s="138" t="s">
        <v>24</v>
      </c>
      <c r="I27" s="139"/>
      <c r="J27" s="186"/>
      <c r="K27" s="234" t="str">
        <f>IF($J27&lt;&gt;"",IF($AF27="0-",AP27,IF($AF27="+0",AV27,IF($AF27="+-",BB27,AJ27))),"")</f>
        <v/>
      </c>
      <c r="L27" s="227" t="str">
        <f>IF($J27&lt;&gt;"",IF($AF27="0-",AQ27,IF($AF27="+0",AW27,IF($AF27="+-",BC27,AK27))),"")</f>
        <v/>
      </c>
      <c r="M27" s="236" t="str">
        <f>IF($J27&lt;&gt;"",IF($AF27="0-",AR27,IF($AF27="+0",AX27,IF($AF27="+-",BD27,AL27))),"")</f>
        <v/>
      </c>
      <c r="AC27" s="62"/>
      <c r="AD27" s="49"/>
      <c r="AE27" s="55"/>
      <c r="AF27" s="474"/>
      <c r="AG27" s="472" t="str">
        <f>IF(AF27&lt;&gt;"",VLOOKUP(AF27,$AH$13:$AI$16,2),"")</f>
        <v/>
      </c>
      <c r="AH27"/>
      <c r="AI27"/>
      <c r="AJ27" s="44">
        <f>IF(AN27&gt;=12,DATEDIF(BK27,BN27,"y")+1,DATEDIF(BK27,BN27,"y"))</f>
        <v>0</v>
      </c>
      <c r="AK27" s="44">
        <f>IF(AN27&gt;=12,AN27-12,AN27)</f>
        <v>0</v>
      </c>
      <c r="AL27" s="45" t="str">
        <f>IF(AO27&lt;=15,"半",0)</f>
        <v>半</v>
      </c>
      <c r="AM27" s="58">
        <f>DATEDIF(BK27,BN27,"y")</f>
        <v>0</v>
      </c>
      <c r="AN27" s="59">
        <f>IF(AO27&gt;=16,DATEDIF(BK27,BN27,"ym")+1,DATEDIF(BK27,BN27,"ym"))</f>
        <v>0</v>
      </c>
      <c r="AO27" s="60">
        <f>DATEDIF(BK27,BN27,"md")</f>
        <v>14</v>
      </c>
      <c r="AP27" s="44" t="e">
        <f>IF(AT27&gt;=12,DATEDIF(BK27,BO27,"y")+1,DATEDIF(BK27,BO27,"y"))</f>
        <v>#NUM!</v>
      </c>
      <c r="AQ27" s="44" t="e">
        <f>IF(AT27&gt;=12,AT27-12,AT27)</f>
        <v>#NUM!</v>
      </c>
      <c r="AR27" s="45" t="e">
        <f>IF(AU27&lt;=15,"半",0)</f>
        <v>#NUM!</v>
      </c>
      <c r="AS27" s="58" t="e">
        <f>DATEDIF(BK27,BO27,"y")</f>
        <v>#NUM!</v>
      </c>
      <c r="AT27" s="59" t="e">
        <f>IF(AU27&gt;=16,DATEDIF(BK27,BO27,"ym")+1,DATEDIF(BK27,BO27,"ym"))</f>
        <v>#NUM!</v>
      </c>
      <c r="AU27" s="60" t="e">
        <f>DATEDIF(BK27,BO27,"md")</f>
        <v>#NUM!</v>
      </c>
      <c r="AV27" s="44" t="e">
        <f>IF(AZ27&gt;=12,DATEDIF(BL27,BN27,"y")+1,DATEDIF(BL27,BN27,"y"))</f>
        <v>#NUM!</v>
      </c>
      <c r="AW27" s="44" t="e">
        <f>IF(AZ27&gt;=12,AZ27-12,AZ27)</f>
        <v>#NUM!</v>
      </c>
      <c r="AX27" s="45" t="e">
        <f>IF(BA27&lt;=15,"半",0)</f>
        <v>#NUM!</v>
      </c>
      <c r="AY27" s="58" t="e">
        <f>DATEDIF(BL27,BN27,"y")</f>
        <v>#NUM!</v>
      </c>
      <c r="AZ27" s="59" t="e">
        <f>IF(BA27&gt;=16,DATEDIF(BL27,BN27,"ym")+1,DATEDIF(BL27,BN27,"ym"))</f>
        <v>#NUM!</v>
      </c>
      <c r="BA27" s="59" t="e">
        <f>DATEDIF(BL27,BN27,"md")</f>
        <v>#NUM!</v>
      </c>
      <c r="BB27" s="44" t="e">
        <f>IF(BF27&gt;=12,DATEDIF(BL27,BO27,"y")+1,DATEDIF(BL27,BO27,"y"))</f>
        <v>#NUM!</v>
      </c>
      <c r="BC27" s="44" t="e">
        <f>IF(BF27&gt;=12,BF27-12,BF27)</f>
        <v>#NUM!</v>
      </c>
      <c r="BD27" s="45" t="e">
        <f>IF(BG27&lt;=15,"半",0)</f>
        <v>#NUM!</v>
      </c>
      <c r="BE27" s="58" t="e">
        <f>DATEDIF(BL27,BO27,"y")</f>
        <v>#NUM!</v>
      </c>
      <c r="BF27" s="59" t="e">
        <f>IF(BG27&gt;=16,DATEDIF(BL27,BO27,"ym")+1,DATEDIF(BL27,BO27,"ym"))</f>
        <v>#NUM!</v>
      </c>
      <c r="BG27" s="60" t="e">
        <f>DATEDIF(BL27,BO27,"md")</f>
        <v>#NUM!</v>
      </c>
      <c r="BH27" s="42"/>
      <c r="BI27" s="49">
        <f>IF(J28="現在",$AG$6,J28)</f>
        <v>0</v>
      </c>
      <c r="BJ27" s="42">
        <v>0</v>
      </c>
      <c r="BK27" s="51">
        <f>IF(DAY(J27)&lt;=15,J27-DAY(J27)+1,J27-DAY(J27)+16)</f>
        <v>1</v>
      </c>
      <c r="BL27" s="51">
        <f>IF(DAY(BK27)=1,BK27+15,BU27)</f>
        <v>16</v>
      </c>
      <c r="BM27" s="52"/>
      <c r="BN27" s="116">
        <f>IF(CD27&gt;=16,CB27,IF(J28="現在",$AG$6-CD27+15,J28-CD27+15))</f>
        <v>15</v>
      </c>
      <c r="BO27" s="53">
        <f>IF(DAY(BN27)=15,BN27-DAY(BN27),BN27-DAY(BN27)+15)</f>
        <v>0</v>
      </c>
      <c r="BP27" s="52"/>
      <c r="BQ27" s="52"/>
      <c r="BR27" s="50">
        <f>YEAR(J27)</f>
        <v>1900</v>
      </c>
      <c r="BS27" s="50">
        <f>MONTH(J27)+1</f>
        <v>2</v>
      </c>
      <c r="BT27" s="54" t="str">
        <f>CONCATENATE(BR27,"/",BS27,"/",1)</f>
        <v>1900/2/1</v>
      </c>
      <c r="BU27" s="54">
        <f>BT27+1-1</f>
        <v>32</v>
      </c>
      <c r="BV27" s="54">
        <f>BT27-1</f>
        <v>31</v>
      </c>
      <c r="BW27" s="50">
        <f>DAY(BV27)</f>
        <v>31</v>
      </c>
      <c r="BX27" s="50">
        <f>DAY(J27)</f>
        <v>0</v>
      </c>
      <c r="BY27" s="50">
        <f>YEAR(BI27)</f>
        <v>1900</v>
      </c>
      <c r="BZ27" s="50">
        <f>IF(MONTH(BI27)=12,MONTH(BI27)-12+1,MONTH(BI27)+1)</f>
        <v>2</v>
      </c>
      <c r="CA27" s="54" t="str">
        <f>IF(BZ27=1,CONCATENATE(BY27+1,"/",BZ27,"/",1),CONCATENATE(BY27,"/",BZ27,"/",1))</f>
        <v>1900/2/1</v>
      </c>
      <c r="CB27" s="54">
        <f>CA27-1</f>
        <v>31</v>
      </c>
      <c r="CC27" s="50">
        <f>DAY(CB27)</f>
        <v>31</v>
      </c>
      <c r="CD27" s="50">
        <f>DAY(BI27)</f>
        <v>0</v>
      </c>
    </row>
    <row r="28" spans="1:82" ht="12.6" customHeight="1">
      <c r="A28" s="293"/>
      <c r="B28" s="221"/>
      <c r="C28" s="222"/>
      <c r="D28" s="222"/>
      <c r="E28" s="222"/>
      <c r="F28" s="222"/>
      <c r="G28" s="223"/>
      <c r="H28" s="141" t="s">
        <v>25</v>
      </c>
      <c r="I28" s="141"/>
      <c r="J28" s="185"/>
      <c r="K28" s="235"/>
      <c r="L28" s="228"/>
      <c r="M28" s="237"/>
      <c r="AC28" s="62"/>
      <c r="AD28" s="49"/>
      <c r="AE28" s="55"/>
      <c r="AF28" s="478"/>
      <c r="AG28" s="473"/>
      <c r="AH28"/>
      <c r="AI28"/>
      <c r="AJ28" s="44"/>
      <c r="AK28" s="44"/>
      <c r="AL28" s="45"/>
      <c r="AM28" s="41"/>
      <c r="AN28" s="42"/>
      <c r="AO28" s="43"/>
      <c r="AP28" s="44"/>
      <c r="AQ28" s="44"/>
      <c r="AR28" s="45"/>
      <c r="AS28" s="41"/>
      <c r="AT28" s="42"/>
      <c r="AU28" s="43"/>
      <c r="AV28" s="44"/>
      <c r="AW28" s="44"/>
      <c r="AX28" s="45"/>
      <c r="AY28" s="41"/>
      <c r="AZ28" s="42"/>
      <c r="BA28" s="42"/>
      <c r="BB28" s="44"/>
      <c r="BC28" s="44"/>
      <c r="BD28" s="45"/>
      <c r="BE28" s="41"/>
      <c r="BF28" s="42"/>
      <c r="BG28" s="43"/>
      <c r="BH28" s="42"/>
      <c r="BI28" s="49"/>
      <c r="BJ28" s="42"/>
      <c r="BK28" s="51"/>
      <c r="BL28" s="51"/>
      <c r="BM28" s="52"/>
      <c r="BN28" s="53"/>
      <c r="BO28" s="53"/>
      <c r="BP28" s="52"/>
      <c r="BQ28" s="52"/>
      <c r="BT28" s="54"/>
      <c r="BU28" s="54"/>
      <c r="BV28" s="54"/>
      <c r="CA28" s="54"/>
      <c r="CB28" s="54"/>
    </row>
    <row r="29" spans="1:82" ht="12.6" customHeight="1">
      <c r="A29" s="249"/>
      <c r="B29" s="218"/>
      <c r="C29" s="219"/>
      <c r="D29" s="219"/>
      <c r="E29" s="219"/>
      <c r="F29" s="219"/>
      <c r="G29" s="220"/>
      <c r="H29" s="138" t="s">
        <v>24</v>
      </c>
      <c r="I29" s="139"/>
      <c r="J29" s="187"/>
      <c r="K29" s="234" t="str">
        <f>IF($J29&lt;&gt;"",IF($AF29="0-",AP29,IF($AF29="+0",AV29,IF($AF29="+-",BB29,AJ29))),"")</f>
        <v/>
      </c>
      <c r="L29" s="227" t="str">
        <f>IF($J29&lt;&gt;"",IF($AF29="0-",AQ29,IF($AF29="+0",AW29,IF($AF29="+-",BC29,AK29))),"")</f>
        <v/>
      </c>
      <c r="M29" s="236" t="str">
        <f>IF($J29&lt;&gt;"",IF($AF29="0-",AR29,IF($AF29="+0",AX29,IF($AF29="+-",BD29,AL29))),"")</f>
        <v/>
      </c>
      <c r="AC29" s="62"/>
      <c r="AD29" s="49"/>
      <c r="AE29" s="55"/>
      <c r="AF29" s="474"/>
      <c r="AG29" s="472" t="str">
        <f>IF(AF29&lt;&gt;"",VLOOKUP(AF29,$AH$13:$AI$16,2),"")</f>
        <v/>
      </c>
      <c r="AH29"/>
      <c r="AI29"/>
      <c r="AJ29" s="44">
        <f>IF(AN29&gt;=12,DATEDIF(BK29,BN29,"y")+1,DATEDIF(BK29,BN29,"y"))</f>
        <v>0</v>
      </c>
      <c r="AK29" s="44">
        <f>IF(AN29&gt;=12,AN29-12,AN29)</f>
        <v>0</v>
      </c>
      <c r="AL29" s="45" t="str">
        <f>IF(AO29&lt;=15,"半",0)</f>
        <v>半</v>
      </c>
      <c r="AM29" s="41">
        <f>DATEDIF(BK29,BN29,"y")</f>
        <v>0</v>
      </c>
      <c r="AN29" s="42">
        <f>IF(AO29&gt;=16,DATEDIF(BK29,BN29,"ym")+1,DATEDIF(BK29,BN29,"ym"))</f>
        <v>0</v>
      </c>
      <c r="AO29" s="43">
        <f>DATEDIF(BK29,BN29,"md")</f>
        <v>14</v>
      </c>
      <c r="AP29" s="44" t="e">
        <f>IF(AT29&gt;=12,DATEDIF(BK29,BO29,"y")+1,DATEDIF(BK29,BO29,"y"))</f>
        <v>#NUM!</v>
      </c>
      <c r="AQ29" s="44" t="e">
        <f>IF(AT29&gt;=12,AT29-12,AT29)</f>
        <v>#NUM!</v>
      </c>
      <c r="AR29" s="45" t="e">
        <f>IF(AU29&lt;=15,"半",0)</f>
        <v>#NUM!</v>
      </c>
      <c r="AS29" s="41" t="e">
        <f>DATEDIF(BK29,BO29,"y")</f>
        <v>#NUM!</v>
      </c>
      <c r="AT29" s="42" t="e">
        <f>IF(AU29&gt;=16,DATEDIF(BK29,BO29,"ym")+1,DATEDIF(BK29,BO29,"ym"))</f>
        <v>#NUM!</v>
      </c>
      <c r="AU29" s="43" t="e">
        <f>DATEDIF(BK29,BO29,"md")</f>
        <v>#NUM!</v>
      </c>
      <c r="AV29" s="44" t="e">
        <f>IF(AZ29&gt;=12,DATEDIF(BL29,BN29,"y")+1,DATEDIF(BL29,BN29,"y"))</f>
        <v>#NUM!</v>
      </c>
      <c r="AW29" s="44" t="e">
        <f>IF(AZ29&gt;=12,AZ29-12,AZ29)</f>
        <v>#NUM!</v>
      </c>
      <c r="AX29" s="45" t="e">
        <f>IF(BA29&lt;=15,"半",0)</f>
        <v>#NUM!</v>
      </c>
      <c r="AY29" s="41" t="e">
        <f>DATEDIF(BL29,BN29,"y")</f>
        <v>#NUM!</v>
      </c>
      <c r="AZ29" s="42" t="e">
        <f>IF(BA29&gt;=16,DATEDIF(BL29,BN29,"ym")+1,DATEDIF(BL29,BN29,"ym"))</f>
        <v>#NUM!</v>
      </c>
      <c r="BA29" s="42" t="e">
        <f>DATEDIF(BL29,BN29,"md")</f>
        <v>#NUM!</v>
      </c>
      <c r="BB29" s="44" t="e">
        <f>IF(BF29&gt;=12,DATEDIF(BL29,BO29,"y")+1,DATEDIF(BL29,BO29,"y"))</f>
        <v>#NUM!</v>
      </c>
      <c r="BC29" s="44" t="e">
        <f>IF(BF29&gt;=12,BF29-12,BF29)</f>
        <v>#NUM!</v>
      </c>
      <c r="BD29" s="45" t="e">
        <f>IF(BG29&lt;=15,"半",0)</f>
        <v>#NUM!</v>
      </c>
      <c r="BE29" s="41" t="e">
        <f>DATEDIF(BL29,BO29,"y")</f>
        <v>#NUM!</v>
      </c>
      <c r="BF29" s="42" t="e">
        <f>IF(BG29&gt;=16,DATEDIF(BL29,BO29,"ym")+1,DATEDIF(BL29,BO29,"ym"))</f>
        <v>#NUM!</v>
      </c>
      <c r="BG29" s="43" t="e">
        <f>DATEDIF(BL29,BO29,"md")</f>
        <v>#NUM!</v>
      </c>
      <c r="BH29" s="42"/>
      <c r="BI29" s="49">
        <f>IF(J30="現在",$AG$6,J30)</f>
        <v>0</v>
      </c>
      <c r="BJ29" s="42">
        <v>1</v>
      </c>
      <c r="BK29" s="51">
        <f>IF(DAY(J29)&lt;=15,J29-DAY(J29)+1,J29-DAY(J29)+16)</f>
        <v>1</v>
      </c>
      <c r="BL29" s="51">
        <f>IF(DAY(BK29)=1,BK29+15,BU29)</f>
        <v>16</v>
      </c>
      <c r="BM29" s="52"/>
      <c r="BN29" s="116">
        <f>IF(CD29&gt;=16,CB29,IF(J30="現在",$AG$6-CD29+15,J30-CD29+15))</f>
        <v>15</v>
      </c>
      <c r="BO29" s="53">
        <f>IF(DAY(BN29)=15,BN29-DAY(BN29),BN29-DAY(BN29)+15)</f>
        <v>0</v>
      </c>
      <c r="BP29" s="52"/>
      <c r="BQ29" s="52"/>
      <c r="BR29" s="50">
        <f>YEAR(J29)</f>
        <v>1900</v>
      </c>
      <c r="BS29" s="50">
        <f>MONTH(J29)+1</f>
        <v>2</v>
      </c>
      <c r="BT29" s="54" t="str">
        <f>CONCATENATE(BR29,"/",BS29,"/",1)</f>
        <v>1900/2/1</v>
      </c>
      <c r="BU29" s="54">
        <f>BT29+1-1</f>
        <v>32</v>
      </c>
      <c r="BV29" s="54">
        <f>BT29-1</f>
        <v>31</v>
      </c>
      <c r="BW29" s="50">
        <f>DAY(BV29)</f>
        <v>31</v>
      </c>
      <c r="BX29" s="50">
        <f>DAY(J29)</f>
        <v>0</v>
      </c>
      <c r="BY29" s="50">
        <f>YEAR(BI29)</f>
        <v>1900</v>
      </c>
      <c r="BZ29" s="50">
        <f>IF(MONTH(BI29)=12,MONTH(BI29)-12+1,MONTH(BI29)+1)</f>
        <v>2</v>
      </c>
      <c r="CA29" s="54" t="str">
        <f>IF(BZ29=1,CONCATENATE(BY29+1,"/",BZ29,"/",1),CONCATENATE(BY29,"/",BZ29,"/",1))</f>
        <v>1900/2/1</v>
      </c>
      <c r="CB29" s="54">
        <f>CA29-1</f>
        <v>31</v>
      </c>
      <c r="CC29" s="50">
        <f>DAY(CB29)</f>
        <v>31</v>
      </c>
      <c r="CD29" s="50">
        <f>DAY(BI29)</f>
        <v>0</v>
      </c>
    </row>
    <row r="30" spans="1:82" ht="12.6" customHeight="1">
      <c r="A30" s="293"/>
      <c r="B30" s="221"/>
      <c r="C30" s="222"/>
      <c r="D30" s="222"/>
      <c r="E30" s="222"/>
      <c r="F30" s="222"/>
      <c r="G30" s="223"/>
      <c r="H30" s="141" t="s">
        <v>25</v>
      </c>
      <c r="I30" s="141"/>
      <c r="J30" s="188"/>
      <c r="K30" s="235"/>
      <c r="L30" s="228"/>
      <c r="M30" s="237"/>
      <c r="N30" s="4"/>
      <c r="O30" s="4"/>
      <c r="P30" s="4"/>
      <c r="Q30" s="4"/>
      <c r="R30" s="4"/>
      <c r="S30" s="4"/>
      <c r="T30" s="4"/>
      <c r="U30" s="56"/>
      <c r="V30" s="56"/>
      <c r="W30" s="56"/>
      <c r="X30" s="56"/>
      <c r="Y30" s="4"/>
      <c r="Z30" s="4"/>
      <c r="AA30" s="4"/>
      <c r="AB30" s="56"/>
      <c r="AC30" s="123"/>
      <c r="AD30" s="49"/>
      <c r="AE30" s="55"/>
      <c r="AF30" s="478"/>
      <c r="AG30" s="473"/>
      <c r="AH30"/>
      <c r="AI30"/>
      <c r="AJ30" s="44"/>
      <c r="AK30" s="44"/>
      <c r="AL30" s="45"/>
      <c r="AM30" s="41"/>
      <c r="AN30" s="42"/>
      <c r="AO30" s="43"/>
      <c r="AP30" s="44"/>
      <c r="AQ30" s="44"/>
      <c r="AR30" s="45"/>
      <c r="AS30" s="41"/>
      <c r="AT30" s="42"/>
      <c r="AU30" s="43"/>
      <c r="AV30" s="44"/>
      <c r="AW30" s="44"/>
      <c r="AX30" s="45"/>
      <c r="AY30" s="41"/>
      <c r="AZ30" s="42"/>
      <c r="BA30" s="42"/>
      <c r="BB30" s="44"/>
      <c r="BC30" s="44"/>
      <c r="BD30" s="45"/>
      <c r="BE30" s="41"/>
      <c r="BF30" s="42"/>
      <c r="BG30" s="43"/>
      <c r="BH30" s="42"/>
      <c r="BI30" s="49"/>
      <c r="BJ30" s="42"/>
      <c r="BK30" s="51"/>
      <c r="BL30" s="51"/>
      <c r="BM30" s="52"/>
      <c r="BN30" s="53"/>
      <c r="BO30" s="53"/>
      <c r="BP30" s="52"/>
      <c r="BQ30" s="52"/>
      <c r="BT30" s="54"/>
      <c r="BU30" s="54"/>
      <c r="BV30" s="54"/>
      <c r="CA30" s="54"/>
      <c r="CB30" s="54"/>
    </row>
    <row r="31" spans="1:82" ht="12.6" customHeight="1">
      <c r="A31" s="249"/>
      <c r="B31" s="218"/>
      <c r="C31" s="219"/>
      <c r="D31" s="219"/>
      <c r="E31" s="219"/>
      <c r="F31" s="219"/>
      <c r="G31" s="220"/>
      <c r="H31" s="138" t="s">
        <v>24</v>
      </c>
      <c r="I31" s="139"/>
      <c r="J31" s="187"/>
      <c r="K31" s="234" t="str">
        <f>IF($J31&lt;&gt;"",IF($AF31="0-",AP31,IF($AF31="+0",AV31,IF($AF31="+-",BB31,AJ31))),"")</f>
        <v/>
      </c>
      <c r="L31" s="227" t="str">
        <f>IF($J31&lt;&gt;"",IF($AF31="0-",AQ31,IF($AF31="+0",AW31,IF($AF31="+-",BC31,AK31))),"")</f>
        <v/>
      </c>
      <c r="M31" s="236" t="str">
        <f>IF($J31&lt;&gt;"",IF($AF31="0-",AR31,IF($AF31="+0",AX31,IF($AF31="+-",BD31,AL31))),"")</f>
        <v/>
      </c>
      <c r="N31" s="4"/>
      <c r="O31" s="4"/>
      <c r="P31" s="4"/>
      <c r="Q31" s="4"/>
      <c r="R31" s="4"/>
      <c r="S31" s="4"/>
      <c r="T31" s="4"/>
      <c r="U31" s="56"/>
      <c r="V31" s="56"/>
      <c r="W31" s="56"/>
      <c r="X31" s="56"/>
      <c r="Y31" s="4"/>
      <c r="Z31" s="4"/>
      <c r="AA31" s="4"/>
      <c r="AB31" s="56"/>
      <c r="AC31" s="123"/>
      <c r="AD31" s="49"/>
      <c r="AE31" s="55"/>
      <c r="AF31" s="474"/>
      <c r="AG31" s="472" t="str">
        <f>IF(AF31&lt;&gt;"",VLOOKUP(AF31,$AH$13:$AI$16,2),"")</f>
        <v/>
      </c>
      <c r="AH31"/>
      <c r="AI31"/>
      <c r="AJ31" s="44">
        <f>IF(AN31&gt;=12,DATEDIF(BK31,BN31,"y")+1,DATEDIF(BK31,BN31,"y"))</f>
        <v>0</v>
      </c>
      <c r="AK31" s="44">
        <f>IF(AN31&gt;=12,AN31-12,AN31)</f>
        <v>0</v>
      </c>
      <c r="AL31" s="45" t="str">
        <f>IF(AO31&lt;=15,"半",0)</f>
        <v>半</v>
      </c>
      <c r="AM31" s="41">
        <f>DATEDIF(BK31,BN31,"y")</f>
        <v>0</v>
      </c>
      <c r="AN31" s="42">
        <f>IF(AO31&gt;=16,DATEDIF(BK31,BN31,"ym")+1,DATEDIF(BK31,BN31,"ym"))</f>
        <v>0</v>
      </c>
      <c r="AO31" s="43">
        <f>DATEDIF(BK31,BN31,"md")</f>
        <v>14</v>
      </c>
      <c r="AP31" s="44" t="e">
        <f>IF(AT31&gt;=12,DATEDIF(BK31,BO31,"y")+1,DATEDIF(BK31,BO31,"y"))</f>
        <v>#NUM!</v>
      </c>
      <c r="AQ31" s="44" t="e">
        <f>IF(AT31&gt;=12,AT31-12,AT31)</f>
        <v>#NUM!</v>
      </c>
      <c r="AR31" s="45" t="e">
        <f>IF(AU31&lt;=15,"半",0)</f>
        <v>#NUM!</v>
      </c>
      <c r="AS31" s="41" t="e">
        <f>DATEDIF(BK31,BO31,"y")</f>
        <v>#NUM!</v>
      </c>
      <c r="AT31" s="42" t="e">
        <f>IF(AU31&gt;=16,DATEDIF(BK31,BO31,"ym")+1,DATEDIF(BK31,BO31,"ym"))</f>
        <v>#NUM!</v>
      </c>
      <c r="AU31" s="43" t="e">
        <f>DATEDIF(BK31,BO31,"md")</f>
        <v>#NUM!</v>
      </c>
      <c r="AV31" s="44" t="e">
        <f>IF(AZ31&gt;=12,DATEDIF(BL31,BN31,"y")+1,DATEDIF(BL31,BN31,"y"))</f>
        <v>#NUM!</v>
      </c>
      <c r="AW31" s="44" t="e">
        <f>IF(AZ31&gt;=12,AZ31-12,AZ31)</f>
        <v>#NUM!</v>
      </c>
      <c r="AX31" s="45" t="e">
        <f>IF(BA31&lt;=15,"半",0)</f>
        <v>#NUM!</v>
      </c>
      <c r="AY31" s="41" t="e">
        <f>DATEDIF(BL31,BN31,"y")</f>
        <v>#NUM!</v>
      </c>
      <c r="AZ31" s="42" t="e">
        <f>IF(BA31&gt;=16,DATEDIF(BL31,BN31,"ym")+1,DATEDIF(BL31,BN31,"ym"))</f>
        <v>#NUM!</v>
      </c>
      <c r="BA31" s="42" t="e">
        <f>DATEDIF(BL31,BN31,"md")</f>
        <v>#NUM!</v>
      </c>
      <c r="BB31" s="44" t="e">
        <f>IF(BF31&gt;=12,DATEDIF(BL31,BO31,"y")+1,DATEDIF(BL31,BO31,"y"))</f>
        <v>#NUM!</v>
      </c>
      <c r="BC31" s="44" t="e">
        <f>IF(BF31&gt;=12,BF31-12,BF31)</f>
        <v>#NUM!</v>
      </c>
      <c r="BD31" s="45" t="e">
        <f>IF(BG31&lt;=15,"半",0)</f>
        <v>#NUM!</v>
      </c>
      <c r="BE31" s="41" t="e">
        <f>DATEDIF(BL31,BO31,"y")</f>
        <v>#NUM!</v>
      </c>
      <c r="BF31" s="42" t="e">
        <f>IF(BG31&gt;=16,DATEDIF(BL31,BO31,"ym")+1,DATEDIF(BL31,BO31,"ym"))</f>
        <v>#NUM!</v>
      </c>
      <c r="BG31" s="43" t="e">
        <f>DATEDIF(BL31,BO31,"md")</f>
        <v>#NUM!</v>
      </c>
      <c r="BH31" s="42"/>
      <c r="BI31" s="49">
        <f>IF(J32="現在",$AG$6,J32)</f>
        <v>0</v>
      </c>
      <c r="BJ31" s="42">
        <v>2</v>
      </c>
      <c r="BK31" s="51">
        <f>IF(DAY(J31)&lt;=15,J31-DAY(J31)+1,J31-DAY(J31)+16)</f>
        <v>1</v>
      </c>
      <c r="BL31" s="51">
        <f>IF(DAY(BK31)=1,BK31+15,BU31)</f>
        <v>16</v>
      </c>
      <c r="BM31" s="52"/>
      <c r="BN31" s="116">
        <f>IF(CD31&gt;=16,CB31,IF(J32="現在",$AG$6-CD31+15,J32-CD31+15))</f>
        <v>15</v>
      </c>
      <c r="BO31" s="53">
        <f>IF(DAY(BN31)=15,BN31-DAY(BN31),BN31-DAY(BN31)+15)</f>
        <v>0</v>
      </c>
      <c r="BP31" s="52"/>
      <c r="BQ31" s="52"/>
      <c r="BR31" s="50">
        <f>YEAR(J31)</f>
        <v>1900</v>
      </c>
      <c r="BS31" s="50">
        <f>MONTH(J31)+1</f>
        <v>2</v>
      </c>
      <c r="BT31" s="54" t="str">
        <f>CONCATENATE(BR31,"/",BS31,"/",1)</f>
        <v>1900/2/1</v>
      </c>
      <c r="BU31" s="54">
        <f>BT31+1-1</f>
        <v>32</v>
      </c>
      <c r="BV31" s="54">
        <f>BT31-1</f>
        <v>31</v>
      </c>
      <c r="BW31" s="50">
        <f>DAY(BV31)</f>
        <v>31</v>
      </c>
      <c r="BX31" s="50">
        <f>DAY(J31)</f>
        <v>0</v>
      </c>
      <c r="BY31" s="50">
        <f>YEAR(BI31)</f>
        <v>1900</v>
      </c>
      <c r="BZ31" s="50">
        <f>IF(MONTH(BI31)=12,MONTH(BI31)-12+1,MONTH(BI31)+1)</f>
        <v>2</v>
      </c>
      <c r="CA31" s="54" t="str">
        <f>IF(BZ31=1,CONCATENATE(BY31+1,"/",BZ31,"/",1),CONCATENATE(BY31,"/",BZ31,"/",1))</f>
        <v>1900/2/1</v>
      </c>
      <c r="CB31" s="54">
        <f>CA31-1</f>
        <v>31</v>
      </c>
      <c r="CC31" s="50">
        <f>DAY(CB31)</f>
        <v>31</v>
      </c>
      <c r="CD31" s="50">
        <f>DAY(BI31)</f>
        <v>0</v>
      </c>
    </row>
    <row r="32" spans="1:82" ht="12.6" customHeight="1">
      <c r="A32" s="293"/>
      <c r="B32" s="221"/>
      <c r="C32" s="222"/>
      <c r="D32" s="222"/>
      <c r="E32" s="222"/>
      <c r="F32" s="222"/>
      <c r="G32" s="223"/>
      <c r="H32" s="141" t="s">
        <v>25</v>
      </c>
      <c r="I32" s="141"/>
      <c r="J32" s="188"/>
      <c r="K32" s="235"/>
      <c r="L32" s="228"/>
      <c r="M32" s="237"/>
      <c r="N32" s="4"/>
      <c r="O32" s="4"/>
      <c r="P32" s="4"/>
      <c r="Q32" s="4"/>
      <c r="R32" s="4"/>
      <c r="S32" s="4"/>
      <c r="T32" s="4"/>
      <c r="U32" s="56"/>
      <c r="V32" s="56"/>
      <c r="W32" s="56"/>
      <c r="X32" s="56"/>
      <c r="Y32" s="4"/>
      <c r="Z32" s="4"/>
      <c r="AA32" s="4"/>
      <c r="AB32" s="56"/>
      <c r="AC32" s="123"/>
      <c r="AD32" s="49"/>
      <c r="AE32" s="55"/>
      <c r="AF32" s="478"/>
      <c r="AG32" s="473"/>
      <c r="AH32"/>
      <c r="AI32"/>
      <c r="AJ32" s="44"/>
      <c r="AK32" s="44"/>
      <c r="AL32" s="45"/>
      <c r="AM32" s="41"/>
      <c r="AN32" s="42"/>
      <c r="AO32" s="43"/>
      <c r="AP32" s="44"/>
      <c r="AQ32" s="44"/>
      <c r="AR32" s="45"/>
      <c r="AS32" s="41"/>
      <c r="AT32" s="42"/>
      <c r="AU32" s="43"/>
      <c r="AV32" s="44"/>
      <c r="AW32" s="44"/>
      <c r="AX32" s="45"/>
      <c r="AY32" s="41"/>
      <c r="AZ32" s="42"/>
      <c r="BA32" s="42"/>
      <c r="BB32" s="44"/>
      <c r="BC32" s="44"/>
      <c r="BD32" s="45"/>
      <c r="BE32" s="41"/>
      <c r="BF32" s="42"/>
      <c r="BG32" s="43"/>
      <c r="BH32" s="42"/>
      <c r="BI32" s="49"/>
      <c r="BJ32" s="42"/>
      <c r="BK32" s="51"/>
      <c r="BL32" s="51"/>
      <c r="BM32" s="52"/>
      <c r="BN32" s="53"/>
      <c r="BO32" s="53"/>
      <c r="BP32" s="52"/>
      <c r="BQ32" s="52"/>
      <c r="BT32" s="54"/>
      <c r="BU32" s="54"/>
      <c r="BV32" s="54"/>
      <c r="CA32" s="54"/>
      <c r="CB32" s="54"/>
    </row>
    <row r="33" spans="1:122" ht="12.6" customHeight="1">
      <c r="A33" s="249"/>
      <c r="B33" s="218"/>
      <c r="C33" s="219"/>
      <c r="D33" s="219"/>
      <c r="E33" s="219"/>
      <c r="F33" s="219"/>
      <c r="G33" s="220"/>
      <c r="H33" s="139" t="s">
        <v>24</v>
      </c>
      <c r="I33" s="139"/>
      <c r="J33" s="187"/>
      <c r="K33" s="234" t="str">
        <f>IF($J33&lt;&gt;"",IF($AF33="0-",AP33,IF($AF33="+0",AV33,IF($AF33="+-",BB33,AJ33))),"")</f>
        <v/>
      </c>
      <c r="L33" s="227" t="str">
        <f>IF($J33&lt;&gt;"",IF($AF33="0-",AQ33,IF($AF33="+0",AW33,IF($AF33="+-",BC33,AK33))),"")</f>
        <v/>
      </c>
      <c r="M33" s="236" t="str">
        <f>IF($J33&lt;&gt;"",IF($AF33="0-",AR33,IF($AF33="+0",AX33,IF($AF33="+-",BD33,AL33))),"")</f>
        <v/>
      </c>
      <c r="N33" s="4"/>
      <c r="O33" s="4"/>
      <c r="P33" s="4"/>
      <c r="Q33" s="4"/>
      <c r="R33" s="4"/>
      <c r="S33" s="4"/>
      <c r="T33" s="4"/>
      <c r="U33" s="56"/>
      <c r="V33" s="56"/>
      <c r="W33" s="56"/>
      <c r="X33" s="56"/>
      <c r="Y33" s="4"/>
      <c r="Z33" s="4"/>
      <c r="AA33" s="4"/>
      <c r="AB33" s="56"/>
      <c r="AC33" s="123"/>
      <c r="AD33" s="49"/>
      <c r="AE33" s="55"/>
      <c r="AF33" s="474"/>
      <c r="AG33" s="472" t="str">
        <f>IF(AF33&lt;&gt;"",VLOOKUP(AF33,$AH$13:$AI$16,2),"")</f>
        <v/>
      </c>
      <c r="AH33"/>
      <c r="AI33"/>
      <c r="AJ33" s="44">
        <f>IF(AN33&gt;=12,DATEDIF(BK33,BN33,"y")+1,DATEDIF(BK33,BN33,"y"))</f>
        <v>0</v>
      </c>
      <c r="AK33" s="44">
        <f>IF(AN33&gt;=12,AN33-12,AN33)</f>
        <v>0</v>
      </c>
      <c r="AL33" s="45" t="str">
        <f>IF(AO33&lt;=15,"半",0)</f>
        <v>半</v>
      </c>
      <c r="AM33" s="58">
        <f>DATEDIF(BK33,BN33,"y")</f>
        <v>0</v>
      </c>
      <c r="AN33" s="59">
        <f>IF(AO33&gt;=16,DATEDIF(BK33,BN33,"ym")+1,DATEDIF(BK33,BN33,"ym"))</f>
        <v>0</v>
      </c>
      <c r="AO33" s="60">
        <f>DATEDIF(BK33,BN33,"md")</f>
        <v>14</v>
      </c>
      <c r="AP33" s="44" t="e">
        <f>IF(AT33&gt;=12,DATEDIF(BK33,BO33,"y")+1,DATEDIF(BK33,BO33,"y"))</f>
        <v>#NUM!</v>
      </c>
      <c r="AQ33" s="44" t="e">
        <f>IF(AT33&gt;=12,AT33-12,AT33)</f>
        <v>#NUM!</v>
      </c>
      <c r="AR33" s="45" t="e">
        <f>IF(AU33&lt;=15,"半",0)</f>
        <v>#NUM!</v>
      </c>
      <c r="AS33" s="58" t="e">
        <f>DATEDIF(BK33,BO33,"y")</f>
        <v>#NUM!</v>
      </c>
      <c r="AT33" s="59" t="e">
        <f>IF(AU33&gt;=16,DATEDIF(BK33,BO33,"ym")+1,DATEDIF(BK33,BO33,"ym"))</f>
        <v>#NUM!</v>
      </c>
      <c r="AU33" s="60" t="e">
        <f>DATEDIF(BK33,BO33,"md")</f>
        <v>#NUM!</v>
      </c>
      <c r="AV33" s="44" t="e">
        <f>IF(AZ33&gt;=12,DATEDIF(BL33,BN33,"y")+1,DATEDIF(BL33,BN33,"y"))</f>
        <v>#NUM!</v>
      </c>
      <c r="AW33" s="44" t="e">
        <f>IF(AZ33&gt;=12,AZ33-12,AZ33)</f>
        <v>#NUM!</v>
      </c>
      <c r="AX33" s="45" t="e">
        <f>IF(BA33&lt;=15,"半",0)</f>
        <v>#NUM!</v>
      </c>
      <c r="AY33" s="58" t="e">
        <f>DATEDIF(BL33,BN33,"y")</f>
        <v>#NUM!</v>
      </c>
      <c r="AZ33" s="59" t="e">
        <f>IF(BA33&gt;=16,DATEDIF(BL33,BN33,"ym")+1,DATEDIF(BL33,BN33,"ym"))</f>
        <v>#NUM!</v>
      </c>
      <c r="BA33" s="59" t="e">
        <f>DATEDIF(BL33,BN33,"md")</f>
        <v>#NUM!</v>
      </c>
      <c r="BB33" s="44" t="e">
        <f>IF(BF33&gt;=12,DATEDIF(BL33,BO33,"y")+1,DATEDIF(BL33,BO33,"y"))</f>
        <v>#NUM!</v>
      </c>
      <c r="BC33" s="44" t="e">
        <f>IF(BF33&gt;=12,BF33-12,BF33)</f>
        <v>#NUM!</v>
      </c>
      <c r="BD33" s="45" t="e">
        <f>IF(BG33&lt;=15,"半",0)</f>
        <v>#NUM!</v>
      </c>
      <c r="BE33" s="58" t="e">
        <f>DATEDIF(BL33,BO33,"y")</f>
        <v>#NUM!</v>
      </c>
      <c r="BF33" s="59" t="e">
        <f>IF(BG33&gt;=16,DATEDIF(BL33,BO33,"ym")+1,DATEDIF(BL33,BO33,"ym"))</f>
        <v>#NUM!</v>
      </c>
      <c r="BG33" s="60" t="e">
        <f>DATEDIF(BL33,BO33,"md")</f>
        <v>#NUM!</v>
      </c>
      <c r="BH33" s="42"/>
      <c r="BI33" s="49">
        <f>IF(J34="現在",$AG$6,J34)</f>
        <v>0</v>
      </c>
      <c r="BJ33" s="42">
        <v>0</v>
      </c>
      <c r="BK33" s="51">
        <f>IF(DAY(J33)&lt;=15,J33-DAY(J33)+1,J33-DAY(J33)+16)</f>
        <v>1</v>
      </c>
      <c r="BL33" s="51">
        <f>IF(DAY(BK33)=1,BK33+15,BU33)</f>
        <v>16</v>
      </c>
      <c r="BM33" s="52"/>
      <c r="BN33" s="116">
        <f>IF(CD33&gt;=16,CB33,IF(J34="現在",$AG$6-CD33+15,J34-CD33+15))</f>
        <v>15</v>
      </c>
      <c r="BO33" s="53">
        <f>IF(DAY(BN33)=15,BN33-DAY(BN33),BN33-DAY(BN33)+15)</f>
        <v>0</v>
      </c>
      <c r="BP33" s="52"/>
      <c r="BQ33" s="52"/>
      <c r="BR33" s="50">
        <f>YEAR(J33)</f>
        <v>1900</v>
      </c>
      <c r="BS33" s="50">
        <f>MONTH(J33)+1</f>
        <v>2</v>
      </c>
      <c r="BT33" s="54" t="str">
        <f>CONCATENATE(BR33,"/",BS33,"/",1)</f>
        <v>1900/2/1</v>
      </c>
      <c r="BU33" s="54">
        <f>BT33+1-1</f>
        <v>32</v>
      </c>
      <c r="BV33" s="54">
        <f>BT33-1</f>
        <v>31</v>
      </c>
      <c r="BW33" s="50">
        <f>DAY(BV33)</f>
        <v>31</v>
      </c>
      <c r="BX33" s="50">
        <f>DAY(J33)</f>
        <v>0</v>
      </c>
      <c r="BY33" s="50">
        <f>YEAR(BI33)</f>
        <v>1900</v>
      </c>
      <c r="BZ33" s="50">
        <f>IF(MONTH(BI33)=12,MONTH(BI33)-12+1,MONTH(BI33)+1)</f>
        <v>2</v>
      </c>
      <c r="CA33" s="54" t="str">
        <f>IF(BZ33=1,CONCATENATE(BY33+1,"/",BZ33,"/",1),CONCATENATE(BY33,"/",BZ33,"/",1))</f>
        <v>1900/2/1</v>
      </c>
      <c r="CB33" s="54">
        <f>CA33-1</f>
        <v>31</v>
      </c>
      <c r="CC33" s="50">
        <f>DAY(CB33)</f>
        <v>31</v>
      </c>
      <c r="CD33" s="50">
        <f>DAY(BI33)</f>
        <v>0</v>
      </c>
    </row>
    <row r="34" spans="1:122" ht="12.6" customHeight="1">
      <c r="A34" s="293"/>
      <c r="B34" s="221"/>
      <c r="C34" s="222"/>
      <c r="D34" s="222"/>
      <c r="E34" s="222"/>
      <c r="F34" s="222"/>
      <c r="G34" s="223"/>
      <c r="H34" s="141" t="s">
        <v>25</v>
      </c>
      <c r="I34" s="141"/>
      <c r="J34" s="188"/>
      <c r="K34" s="235"/>
      <c r="L34" s="228"/>
      <c r="M34" s="237"/>
      <c r="N34" s="4"/>
      <c r="O34" s="4"/>
      <c r="P34" s="4"/>
      <c r="Q34" s="4"/>
      <c r="R34" s="4"/>
      <c r="S34" s="4"/>
      <c r="T34" s="4"/>
      <c r="U34" s="56"/>
      <c r="V34" s="56"/>
      <c r="W34" s="56"/>
      <c r="X34" s="56"/>
      <c r="Y34" s="4"/>
      <c r="Z34" s="4"/>
      <c r="AA34" s="4"/>
      <c r="AB34" s="56"/>
      <c r="AC34" s="123"/>
      <c r="AD34" s="49"/>
      <c r="AE34" s="55"/>
      <c r="AF34" s="478"/>
      <c r="AG34" s="473"/>
      <c r="AH34"/>
      <c r="AI34"/>
      <c r="AJ34" s="44"/>
      <c r="AK34" s="44"/>
      <c r="AL34" s="45"/>
      <c r="AM34" s="41"/>
      <c r="AN34" s="42"/>
      <c r="AO34" s="43"/>
      <c r="AP34" s="44"/>
      <c r="AQ34" s="44"/>
      <c r="AR34" s="45"/>
      <c r="AS34" s="41"/>
      <c r="AT34" s="42"/>
      <c r="AU34" s="43"/>
      <c r="AV34" s="44"/>
      <c r="AW34" s="44"/>
      <c r="AX34" s="45"/>
      <c r="AY34" s="41"/>
      <c r="AZ34" s="42"/>
      <c r="BA34" s="42"/>
      <c r="BB34" s="44"/>
      <c r="BC34" s="44"/>
      <c r="BD34" s="45"/>
      <c r="BE34" s="41"/>
      <c r="BF34" s="42"/>
      <c r="BG34" s="43"/>
      <c r="BH34" s="42"/>
      <c r="BI34" s="49"/>
      <c r="BJ34" s="42"/>
      <c r="BK34" s="51"/>
      <c r="BL34" s="51"/>
      <c r="BM34" s="52"/>
      <c r="BN34" s="53"/>
      <c r="BO34" s="53"/>
      <c r="BP34" s="52"/>
      <c r="BQ34" s="52"/>
      <c r="BT34" s="54"/>
      <c r="BU34" s="54"/>
      <c r="BV34" s="54"/>
      <c r="CA34" s="54"/>
      <c r="CB34" s="54"/>
    </row>
    <row r="35" spans="1:122" ht="12.6" customHeight="1">
      <c r="A35" s="249"/>
      <c r="B35" s="218"/>
      <c r="C35" s="219"/>
      <c r="D35" s="219"/>
      <c r="E35" s="219"/>
      <c r="F35" s="219"/>
      <c r="G35" s="220"/>
      <c r="H35" s="139" t="s">
        <v>24</v>
      </c>
      <c r="I35" s="139"/>
      <c r="J35" s="187"/>
      <c r="K35" s="234" t="str">
        <f>IF($J35&lt;&gt;"",IF($AF35="0-",AP35,IF($AF35="+0",AV35,IF($AF35="+-",BB35,AJ35))),"")</f>
        <v/>
      </c>
      <c r="L35" s="227" t="str">
        <f>IF($J35&lt;&gt;"",IF($AF35="0-",AQ35,IF($AF35="+0",AW35,IF($AF35="+-",BC35,AK35))),"")</f>
        <v/>
      </c>
      <c r="M35" s="236" t="str">
        <f>IF($J35&lt;&gt;"",IF($AF35="0-",AR35,IF($AF35="+0",AX35,IF($AF35="+-",BD35,AL35))),"")</f>
        <v/>
      </c>
      <c r="N35" s="4"/>
      <c r="O35" s="4"/>
      <c r="P35" s="4"/>
      <c r="Q35" s="4"/>
      <c r="R35" s="4"/>
      <c r="S35" s="4"/>
      <c r="T35" s="4"/>
      <c r="U35" s="56"/>
      <c r="V35" s="56"/>
      <c r="W35" s="56"/>
      <c r="X35" s="56"/>
      <c r="Y35" s="4"/>
      <c r="Z35" s="4"/>
      <c r="AA35" s="4"/>
      <c r="AB35" s="56"/>
      <c r="AC35" s="123"/>
      <c r="AD35" s="49"/>
      <c r="AE35" s="55"/>
      <c r="AF35" s="474"/>
      <c r="AG35" s="472" t="str">
        <f>IF(AF35&lt;&gt;"",VLOOKUP(AF35,$AH$13:$AI$16,2),"")</f>
        <v/>
      </c>
      <c r="AH35"/>
      <c r="AI35"/>
      <c r="AJ35" s="44">
        <f>IF(AN35&gt;=12,DATEDIF(BK35,BN35,"y")+1,DATEDIF(BK35,BN35,"y"))</f>
        <v>0</v>
      </c>
      <c r="AK35" s="44">
        <f>IF(AN35&gt;=12,AN35-12,AN35)</f>
        <v>0</v>
      </c>
      <c r="AL35" s="45" t="str">
        <f>IF(AO35&lt;=15,"半",0)</f>
        <v>半</v>
      </c>
      <c r="AM35" s="41">
        <f>DATEDIF(BK35,BN35,"y")</f>
        <v>0</v>
      </c>
      <c r="AN35" s="42">
        <f>IF(AO35&gt;=16,DATEDIF(BK35,BN35,"ym")+1,DATEDIF(BK35,BN35,"ym"))</f>
        <v>0</v>
      </c>
      <c r="AO35" s="43">
        <f>DATEDIF(BK35,BN35,"md")</f>
        <v>14</v>
      </c>
      <c r="AP35" s="44" t="e">
        <f>IF(AT35&gt;=12,DATEDIF(BK35,BO35,"y")+1,DATEDIF(BK35,BO35,"y"))</f>
        <v>#NUM!</v>
      </c>
      <c r="AQ35" s="44" t="e">
        <f>IF(AT35&gt;=12,AT35-12,AT35)</f>
        <v>#NUM!</v>
      </c>
      <c r="AR35" s="45" t="e">
        <f>IF(AU35&lt;=15,"半",0)</f>
        <v>#NUM!</v>
      </c>
      <c r="AS35" s="41" t="e">
        <f>DATEDIF(BK35,BO35,"y")</f>
        <v>#NUM!</v>
      </c>
      <c r="AT35" s="42" t="e">
        <f>IF(AU35&gt;=16,DATEDIF(BK35,BO35,"ym")+1,DATEDIF(BK35,BO35,"ym"))</f>
        <v>#NUM!</v>
      </c>
      <c r="AU35" s="43" t="e">
        <f>DATEDIF(BK35,BO35,"md")</f>
        <v>#NUM!</v>
      </c>
      <c r="AV35" s="44" t="e">
        <f>IF(AZ35&gt;=12,DATEDIF(BL35,BN35,"y")+1,DATEDIF(BL35,BN35,"y"))</f>
        <v>#NUM!</v>
      </c>
      <c r="AW35" s="44" t="e">
        <f>IF(AZ35&gt;=12,AZ35-12,AZ35)</f>
        <v>#NUM!</v>
      </c>
      <c r="AX35" s="45" t="e">
        <f>IF(BA35&lt;=15,"半",0)</f>
        <v>#NUM!</v>
      </c>
      <c r="AY35" s="41" t="e">
        <f>DATEDIF(BL35,BN35,"y")</f>
        <v>#NUM!</v>
      </c>
      <c r="AZ35" s="42" t="e">
        <f>IF(BA35&gt;=16,DATEDIF(BL35,BN35,"ym")+1,DATEDIF(BL35,BN35,"ym"))</f>
        <v>#NUM!</v>
      </c>
      <c r="BA35" s="42" t="e">
        <f>DATEDIF(BL35,BN35,"md")</f>
        <v>#NUM!</v>
      </c>
      <c r="BB35" s="44" t="e">
        <f>IF(BF35&gt;=12,DATEDIF(BL35,BO35,"y")+1,DATEDIF(BL35,BO35,"y"))</f>
        <v>#NUM!</v>
      </c>
      <c r="BC35" s="44" t="e">
        <f>IF(BF35&gt;=12,BF35-12,BF35)</f>
        <v>#NUM!</v>
      </c>
      <c r="BD35" s="45" t="e">
        <f>IF(BG35&lt;=15,"半",0)</f>
        <v>#NUM!</v>
      </c>
      <c r="BE35" s="41" t="e">
        <f>DATEDIF(BL35,BO35,"y")</f>
        <v>#NUM!</v>
      </c>
      <c r="BF35" s="42" t="e">
        <f>IF(BG35&gt;=16,DATEDIF(BL35,BO35,"ym")+1,DATEDIF(BL35,BO35,"ym"))</f>
        <v>#NUM!</v>
      </c>
      <c r="BG35" s="43" t="e">
        <f>DATEDIF(BL35,BO35,"md")</f>
        <v>#NUM!</v>
      </c>
      <c r="BH35" s="42"/>
      <c r="BI35" s="49">
        <f>IF(J36="現在",$AG$6,J36)</f>
        <v>0</v>
      </c>
      <c r="BJ35" s="42">
        <v>1</v>
      </c>
      <c r="BK35" s="51">
        <f>IF(DAY(J35)&lt;=15,J35-DAY(J35)+1,J35-DAY(J35)+16)</f>
        <v>1</v>
      </c>
      <c r="BL35" s="51">
        <f>IF(DAY(BK35)=1,BK35+15,BU35)</f>
        <v>16</v>
      </c>
      <c r="BM35" s="52"/>
      <c r="BN35" s="116">
        <f>IF(CD35&gt;=16,CB35,IF(J36="現在",$AG$6-CD35+15,J36-CD35+15))</f>
        <v>15</v>
      </c>
      <c r="BO35" s="53">
        <f>IF(DAY(BN35)=15,BN35-DAY(BN35),BN35-DAY(BN35)+15)</f>
        <v>0</v>
      </c>
      <c r="BP35" s="52"/>
      <c r="BQ35" s="52"/>
      <c r="BR35" s="50">
        <f>YEAR(J35)</f>
        <v>1900</v>
      </c>
      <c r="BS35" s="50">
        <f>MONTH(J35)+1</f>
        <v>2</v>
      </c>
      <c r="BT35" s="54" t="str">
        <f>CONCATENATE(BR35,"/",BS35,"/",1)</f>
        <v>1900/2/1</v>
      </c>
      <c r="BU35" s="54">
        <f>BT35+1-1</f>
        <v>32</v>
      </c>
      <c r="BV35" s="54">
        <f>BT35-1</f>
        <v>31</v>
      </c>
      <c r="BW35" s="50">
        <f>DAY(BV35)</f>
        <v>31</v>
      </c>
      <c r="BX35" s="50">
        <f>DAY(J35)</f>
        <v>0</v>
      </c>
      <c r="BY35" s="50">
        <f>YEAR(BI35)</f>
        <v>1900</v>
      </c>
      <c r="BZ35" s="50">
        <f>IF(MONTH(BI35)=12,MONTH(BI35)-12+1,MONTH(BI35)+1)</f>
        <v>2</v>
      </c>
      <c r="CA35" s="54" t="str">
        <f>IF(BZ35=1,CONCATENATE(BY35+1,"/",BZ35,"/",1),CONCATENATE(BY35,"/",BZ35,"/",1))</f>
        <v>1900/2/1</v>
      </c>
      <c r="CB35" s="54">
        <f>CA35-1</f>
        <v>31</v>
      </c>
      <c r="CC35" s="50">
        <f>DAY(CB35)</f>
        <v>31</v>
      </c>
      <c r="CD35" s="50">
        <f>DAY(BI35)</f>
        <v>0</v>
      </c>
    </row>
    <row r="36" spans="1:122" ht="12.6" customHeight="1">
      <c r="A36" s="293"/>
      <c r="B36" s="221"/>
      <c r="C36" s="222"/>
      <c r="D36" s="222"/>
      <c r="E36" s="222"/>
      <c r="F36" s="222"/>
      <c r="G36" s="223"/>
      <c r="H36" s="141" t="s">
        <v>25</v>
      </c>
      <c r="I36" s="141"/>
      <c r="J36" s="188"/>
      <c r="K36" s="235"/>
      <c r="L36" s="228"/>
      <c r="M36" s="237"/>
      <c r="AC36" s="62"/>
      <c r="AE36" s="55"/>
      <c r="AF36" s="478"/>
      <c r="AG36" s="473"/>
      <c r="AH36"/>
      <c r="AI36"/>
      <c r="AJ36" s="44"/>
      <c r="AK36" s="44"/>
      <c r="AL36" s="45"/>
      <c r="AM36" s="41"/>
      <c r="AN36" s="42"/>
      <c r="AO36" s="43"/>
      <c r="AP36" s="44"/>
      <c r="AQ36" s="44"/>
      <c r="AR36" s="45"/>
      <c r="AS36" s="41"/>
      <c r="AT36" s="42"/>
      <c r="AU36" s="43"/>
      <c r="AV36" s="44"/>
      <c r="AW36" s="44"/>
      <c r="AX36" s="45"/>
      <c r="AY36" s="41"/>
      <c r="AZ36" s="42"/>
      <c r="BA36" s="42"/>
      <c r="BB36" s="44"/>
      <c r="BC36" s="44"/>
      <c r="BD36" s="45"/>
      <c r="BE36" s="41"/>
      <c r="BF36" s="42"/>
      <c r="BG36" s="43"/>
      <c r="BH36" s="42"/>
      <c r="BI36" s="49"/>
      <c r="BJ36" s="42"/>
      <c r="BK36" s="51"/>
      <c r="BL36" s="51"/>
      <c r="BM36" s="52"/>
      <c r="BN36" s="53"/>
      <c r="BO36" s="53"/>
      <c r="BP36" s="52"/>
      <c r="BQ36" s="52"/>
      <c r="BT36" s="54"/>
      <c r="BU36" s="54"/>
      <c r="BV36" s="54"/>
      <c r="CA36" s="54"/>
      <c r="CB36" s="54"/>
    </row>
    <row r="37" spans="1:122" ht="12.6" customHeight="1">
      <c r="A37" s="249"/>
      <c r="B37" s="218"/>
      <c r="C37" s="219"/>
      <c r="D37" s="219"/>
      <c r="E37" s="219"/>
      <c r="F37" s="219"/>
      <c r="G37" s="220"/>
      <c r="H37" s="139" t="s">
        <v>24</v>
      </c>
      <c r="I37" s="139"/>
      <c r="J37" s="187"/>
      <c r="K37" s="234" t="str">
        <f>IF($J37&lt;&gt;"",IF($AF37="0-",AP37,IF($AF37="+0",AV37,IF($AF37="+-",BB37,AJ37))),"")</f>
        <v/>
      </c>
      <c r="L37" s="227" t="str">
        <f>IF($J37&lt;&gt;"",IF($AF37="0-",AQ37,IF($AF37="+0",AW37,IF($AF37="+-",BC37,AK37))),"")</f>
        <v/>
      </c>
      <c r="M37" s="236" t="str">
        <f>IF($J37&lt;&gt;"",IF($AF37="0-",AR37,IF($AF37="+0",AX37,IF($AF37="+-",BD37,AL37))),"")</f>
        <v/>
      </c>
      <c r="AC37" s="62"/>
      <c r="AD37" s="107"/>
      <c r="AE37" s="55"/>
      <c r="AF37" s="474"/>
      <c r="AG37" s="472" t="str">
        <f>IF(AF37&lt;&gt;"",VLOOKUP(AF37,$AH$13:$AI$16,2),"")</f>
        <v/>
      </c>
      <c r="AH37"/>
      <c r="AI37"/>
      <c r="AJ37" s="44">
        <f>IF(AN37&gt;=12,DATEDIF(BK37,BN37,"y")+1,DATEDIF(BK37,BN37,"y"))</f>
        <v>0</v>
      </c>
      <c r="AK37" s="44">
        <f>IF(AN37&gt;=12,AN37-12,AN37)</f>
        <v>0</v>
      </c>
      <c r="AL37" s="45" t="str">
        <f>IF(AO37&lt;=15,"半",0)</f>
        <v>半</v>
      </c>
      <c r="AM37" s="41">
        <f>DATEDIF(BK37,BN37,"y")</f>
        <v>0</v>
      </c>
      <c r="AN37" s="42">
        <f>IF(AO37&gt;=16,DATEDIF(BK37,BN37,"ym")+1,DATEDIF(BK37,BN37,"ym"))</f>
        <v>0</v>
      </c>
      <c r="AO37" s="43">
        <f>DATEDIF(BK37,BN37,"md")</f>
        <v>14</v>
      </c>
      <c r="AP37" s="44" t="e">
        <f>IF(AT37&gt;=12,DATEDIF(BK37,BO37,"y")+1,DATEDIF(BK37,BO37,"y"))</f>
        <v>#NUM!</v>
      </c>
      <c r="AQ37" s="44" t="e">
        <f>IF(AT37&gt;=12,AT37-12,AT37)</f>
        <v>#NUM!</v>
      </c>
      <c r="AR37" s="45" t="e">
        <f>IF(AU37&lt;=15,"半",0)</f>
        <v>#NUM!</v>
      </c>
      <c r="AS37" s="41" t="e">
        <f>DATEDIF(BK37,BO37,"y")</f>
        <v>#NUM!</v>
      </c>
      <c r="AT37" s="42" t="e">
        <f>IF(AU37&gt;=16,DATEDIF(BK37,BO37,"ym")+1,DATEDIF(BK37,BO37,"ym"))</f>
        <v>#NUM!</v>
      </c>
      <c r="AU37" s="43" t="e">
        <f>DATEDIF(BK37,BO37,"md")</f>
        <v>#NUM!</v>
      </c>
      <c r="AV37" s="44" t="e">
        <f>IF(AZ37&gt;=12,DATEDIF(BL37,BN37,"y")+1,DATEDIF(BL37,BN37,"y"))</f>
        <v>#NUM!</v>
      </c>
      <c r="AW37" s="44" t="e">
        <f>IF(AZ37&gt;=12,AZ37-12,AZ37)</f>
        <v>#NUM!</v>
      </c>
      <c r="AX37" s="45" t="e">
        <f>IF(BA37&lt;=15,"半",0)</f>
        <v>#NUM!</v>
      </c>
      <c r="AY37" s="41" t="e">
        <f>DATEDIF(BL37,BN37,"y")</f>
        <v>#NUM!</v>
      </c>
      <c r="AZ37" s="42" t="e">
        <f>IF(BA37&gt;=16,DATEDIF(BL37,BN37,"ym")+1,DATEDIF(BL37,BN37,"ym"))</f>
        <v>#NUM!</v>
      </c>
      <c r="BA37" s="42" t="e">
        <f>DATEDIF(BL37,BN37,"md")</f>
        <v>#NUM!</v>
      </c>
      <c r="BB37" s="44" t="e">
        <f>IF(BF37&gt;=12,DATEDIF(BL37,BO37,"y")+1,DATEDIF(BL37,BO37,"y"))</f>
        <v>#NUM!</v>
      </c>
      <c r="BC37" s="44" t="e">
        <f>IF(BF37&gt;=12,BF37-12,BF37)</f>
        <v>#NUM!</v>
      </c>
      <c r="BD37" s="45" t="e">
        <f>IF(BG37&lt;=15,"半",0)</f>
        <v>#NUM!</v>
      </c>
      <c r="BE37" s="41" t="e">
        <f>DATEDIF(BL37,BO37,"y")</f>
        <v>#NUM!</v>
      </c>
      <c r="BF37" s="42" t="e">
        <f>IF(BG37&gt;=16,DATEDIF(BL37,BO37,"ym")+1,DATEDIF(BL37,BO37,"ym"))</f>
        <v>#NUM!</v>
      </c>
      <c r="BG37" s="43" t="e">
        <f>DATEDIF(BL37,BO37,"md")</f>
        <v>#NUM!</v>
      </c>
      <c r="BH37" s="42"/>
      <c r="BI37" s="49">
        <f>IF(J38="現在",$AG$6,J38)</f>
        <v>0</v>
      </c>
      <c r="BJ37" s="42">
        <v>2</v>
      </c>
      <c r="BK37" s="51">
        <f>IF(DAY(J37)&lt;=15,J37-DAY(J37)+1,J37-DAY(J37)+16)</f>
        <v>1</v>
      </c>
      <c r="BL37" s="51">
        <f>IF(DAY(BK37)=1,BK37+15,BU37)</f>
        <v>16</v>
      </c>
      <c r="BM37" s="52"/>
      <c r="BN37" s="116">
        <f>IF(CD37&gt;=16,CB37,IF(J38="現在",$AG$6-CD37+15,J38-CD37+15))</f>
        <v>15</v>
      </c>
      <c r="BO37" s="53">
        <f>IF(DAY(BN37)=15,BN37-DAY(BN37),BN37-DAY(BN37)+15)</f>
        <v>0</v>
      </c>
      <c r="BP37" s="52"/>
      <c r="BQ37" s="52"/>
      <c r="BR37" s="50">
        <f>YEAR(J37)</f>
        <v>1900</v>
      </c>
      <c r="BS37" s="50">
        <f>MONTH(J37)+1</f>
        <v>2</v>
      </c>
      <c r="BT37" s="54" t="str">
        <f>CONCATENATE(BR37,"/",BS37,"/",1)</f>
        <v>1900/2/1</v>
      </c>
      <c r="BU37" s="54">
        <f>BT37+1-1</f>
        <v>32</v>
      </c>
      <c r="BV37" s="54">
        <f>BT37-1</f>
        <v>31</v>
      </c>
      <c r="BW37" s="50">
        <f>DAY(BV37)</f>
        <v>31</v>
      </c>
      <c r="BX37" s="50">
        <f>DAY(J37)</f>
        <v>0</v>
      </c>
      <c r="BY37" s="50">
        <f>YEAR(BI37)</f>
        <v>1900</v>
      </c>
      <c r="BZ37" s="50">
        <f>IF(MONTH(BI37)=12,MONTH(BI37)-12+1,MONTH(BI37)+1)</f>
        <v>2</v>
      </c>
      <c r="CA37" s="54" t="str">
        <f>IF(BZ37=1,CONCATENATE(BY37+1,"/",BZ37,"/",1),CONCATENATE(BY37,"/",BZ37,"/",1))</f>
        <v>1900/2/1</v>
      </c>
      <c r="CB37" s="54">
        <f>CA37-1</f>
        <v>31</v>
      </c>
      <c r="CC37" s="50">
        <f>DAY(CB37)</f>
        <v>31</v>
      </c>
      <c r="CD37" s="50">
        <f>DAY(BI37)</f>
        <v>0</v>
      </c>
    </row>
    <row r="38" spans="1:122" ht="12.6" customHeight="1">
      <c r="A38" s="293"/>
      <c r="B38" s="221"/>
      <c r="C38" s="222"/>
      <c r="D38" s="222"/>
      <c r="E38" s="222"/>
      <c r="F38" s="222"/>
      <c r="G38" s="223"/>
      <c r="H38" s="141" t="s">
        <v>25</v>
      </c>
      <c r="I38" s="141"/>
      <c r="J38" s="188"/>
      <c r="K38" s="235"/>
      <c r="L38" s="228"/>
      <c r="M38" s="237"/>
      <c r="AC38" s="62"/>
      <c r="AD38" s="107"/>
      <c r="AE38" s="55"/>
      <c r="AF38" s="478"/>
      <c r="AG38" s="473"/>
      <c r="AH38"/>
      <c r="AI38"/>
      <c r="AJ38" s="44"/>
      <c r="AK38" s="44"/>
      <c r="AL38" s="45"/>
      <c r="AM38" s="41"/>
      <c r="AN38" s="42"/>
      <c r="AO38" s="43"/>
      <c r="AP38" s="44"/>
      <c r="AQ38" s="44"/>
      <c r="AR38" s="45"/>
      <c r="AS38" s="41"/>
      <c r="AT38" s="42"/>
      <c r="AU38" s="43"/>
      <c r="AV38" s="44"/>
      <c r="AW38" s="44"/>
      <c r="AX38" s="45"/>
      <c r="AY38" s="41"/>
      <c r="AZ38" s="42"/>
      <c r="BA38" s="42"/>
      <c r="BB38" s="44"/>
      <c r="BC38" s="44"/>
      <c r="BD38" s="45"/>
      <c r="BE38" s="41"/>
      <c r="BF38" s="42"/>
      <c r="BG38" s="43"/>
      <c r="BH38" s="42"/>
      <c r="BI38" s="49"/>
      <c r="BJ38" s="42"/>
      <c r="BK38" s="51"/>
      <c r="BL38" s="51"/>
      <c r="BM38" s="52"/>
      <c r="BN38" s="53"/>
      <c r="BO38" s="53"/>
      <c r="BP38" s="52"/>
      <c r="BQ38" s="52"/>
      <c r="BT38" s="54"/>
      <c r="BU38" s="54"/>
      <c r="BV38" s="54"/>
      <c r="CA38" s="54"/>
      <c r="CB38" s="54"/>
    </row>
    <row r="39" spans="1:122" ht="12.6" customHeight="1">
      <c r="A39" s="249"/>
      <c r="B39" s="218"/>
      <c r="C39" s="219"/>
      <c r="D39" s="219"/>
      <c r="E39" s="219"/>
      <c r="F39" s="219"/>
      <c r="G39" s="220"/>
      <c r="H39" s="139" t="s">
        <v>24</v>
      </c>
      <c r="I39" s="139"/>
      <c r="J39" s="187"/>
      <c r="K39" s="234" t="str">
        <f>IF($J39&lt;&gt;"",IF($AF39="0-",AP39,IF($AF39="+0",AV39,IF($AF39="+-",BB39,AJ39))),"")</f>
        <v/>
      </c>
      <c r="L39" s="227" t="str">
        <f>IF($J39&lt;&gt;"",IF($AF39="0-",AQ39,IF($AF39="+0",AW39,IF($AF39="+-",BC39,AK39))),"")</f>
        <v/>
      </c>
      <c r="M39" s="236" t="str">
        <f>IF($J39&lt;&gt;"",IF($AF39="0-",AR39,IF($AF39="+0",AX39,IF($AF39="+-",BD39,AL39))),"")</f>
        <v/>
      </c>
      <c r="N39" s="183"/>
      <c r="O39" s="91"/>
      <c r="P39" s="363"/>
      <c r="Q39" s="257"/>
      <c r="R39" s="257"/>
      <c r="S39" s="257"/>
      <c r="T39" s="257"/>
      <c r="U39" s="257" t="s">
        <v>71</v>
      </c>
      <c r="V39" s="258"/>
      <c r="W39" s="363" t="s">
        <v>82</v>
      </c>
      <c r="X39" s="257"/>
      <c r="Y39" s="257"/>
      <c r="Z39" s="257"/>
      <c r="AA39" s="257"/>
      <c r="AB39" s="257" t="s">
        <v>71</v>
      </c>
      <c r="AC39" s="400"/>
      <c r="AD39" s="84"/>
      <c r="AE39" s="55"/>
      <c r="AF39" s="474"/>
      <c r="AG39" s="472" t="str">
        <f>IF(AF39&lt;&gt;"",VLOOKUP(AF39,$AH$13:$AI$16,2),"")</f>
        <v/>
      </c>
      <c r="AH39"/>
      <c r="AI39"/>
      <c r="AJ39" s="44">
        <f>IF(AN39&gt;=12,DATEDIF(BK39,BN39,"y")+1,DATEDIF(BK39,BN39,"y"))</f>
        <v>0</v>
      </c>
      <c r="AK39" s="44">
        <f>IF(AN39&gt;=12,AN39-12,AN39)</f>
        <v>0</v>
      </c>
      <c r="AL39" s="45" t="str">
        <f>IF(AO39&lt;=15,"半",0)</f>
        <v>半</v>
      </c>
      <c r="AM39" s="58">
        <f>DATEDIF(BK39,BN39,"y")</f>
        <v>0</v>
      </c>
      <c r="AN39" s="59">
        <f>IF(AO39&gt;=16,DATEDIF(BK39,BN39,"ym")+1,DATEDIF(BK39,BN39,"ym"))</f>
        <v>0</v>
      </c>
      <c r="AO39" s="60">
        <f>DATEDIF(BK39,BN39,"md")</f>
        <v>14</v>
      </c>
      <c r="AP39" s="44" t="e">
        <f>IF(AT39&gt;=12,DATEDIF(BK39,BO39,"y")+1,DATEDIF(BK39,BO39,"y"))</f>
        <v>#NUM!</v>
      </c>
      <c r="AQ39" s="44" t="e">
        <f>IF(AT39&gt;=12,AT39-12,AT39)</f>
        <v>#NUM!</v>
      </c>
      <c r="AR39" s="45" t="e">
        <f>IF(AU39&lt;=15,"半",0)</f>
        <v>#NUM!</v>
      </c>
      <c r="AS39" s="58" t="e">
        <f>DATEDIF(BK39,BO39,"y")</f>
        <v>#NUM!</v>
      </c>
      <c r="AT39" s="59" t="e">
        <f>IF(AU39&gt;=16,DATEDIF(BK39,BO39,"ym")+1,DATEDIF(BK39,BO39,"ym"))</f>
        <v>#NUM!</v>
      </c>
      <c r="AU39" s="60" t="e">
        <f>DATEDIF(BK39,BO39,"md")</f>
        <v>#NUM!</v>
      </c>
      <c r="AV39" s="44" t="e">
        <f>IF(AZ39&gt;=12,DATEDIF(BL39,BN39,"y")+1,DATEDIF(BL39,BN39,"y"))</f>
        <v>#NUM!</v>
      </c>
      <c r="AW39" s="44" t="e">
        <f>IF(AZ39&gt;=12,AZ39-12,AZ39)</f>
        <v>#NUM!</v>
      </c>
      <c r="AX39" s="45" t="e">
        <f>IF(BA39&lt;=15,"半",0)</f>
        <v>#NUM!</v>
      </c>
      <c r="AY39" s="58" t="e">
        <f>DATEDIF(BL39,BN39,"y")</f>
        <v>#NUM!</v>
      </c>
      <c r="AZ39" s="59" t="e">
        <f>IF(BA39&gt;=16,DATEDIF(BL39,BN39,"ym")+1,DATEDIF(BL39,BN39,"ym"))</f>
        <v>#NUM!</v>
      </c>
      <c r="BA39" s="59" t="e">
        <f>DATEDIF(BL39,BN39,"md")</f>
        <v>#NUM!</v>
      </c>
      <c r="BB39" s="44" t="e">
        <f>IF(BF39&gt;=12,DATEDIF(BL39,BO39,"y")+1,DATEDIF(BL39,BO39,"y"))</f>
        <v>#NUM!</v>
      </c>
      <c r="BC39" s="44" t="e">
        <f>IF(BF39&gt;=12,BF39-12,BF39)</f>
        <v>#NUM!</v>
      </c>
      <c r="BD39" s="45" t="e">
        <f>IF(BG39&lt;=15,"半",0)</f>
        <v>#NUM!</v>
      </c>
      <c r="BE39" s="58" t="e">
        <f>DATEDIF(BL39,BO39,"y")</f>
        <v>#NUM!</v>
      </c>
      <c r="BF39" s="59" t="e">
        <f>IF(BG39&gt;=16,DATEDIF(BL39,BO39,"ym")+1,DATEDIF(BL39,BO39,"ym"))</f>
        <v>#NUM!</v>
      </c>
      <c r="BG39" s="60" t="e">
        <f>DATEDIF(BL39,BO39,"md")</f>
        <v>#NUM!</v>
      </c>
      <c r="BH39" s="42"/>
      <c r="BI39" s="49">
        <f>IF(J40="現在",$AG$6,J40)</f>
        <v>0</v>
      </c>
      <c r="BJ39" s="42">
        <v>0</v>
      </c>
      <c r="BK39" s="51">
        <f>IF(DAY(J39)&lt;=15,J39-DAY(J39)+1,J39-DAY(J39)+16)</f>
        <v>1</v>
      </c>
      <c r="BL39" s="51">
        <f>IF(DAY(BK39)=1,BK39+15,BU39)</f>
        <v>16</v>
      </c>
      <c r="BM39" s="52"/>
      <c r="BN39" s="116">
        <f>IF(CD39&gt;=16,CB39,IF(J40="現在",$AG$6-CD39+15,J40-CD39+15))</f>
        <v>15</v>
      </c>
      <c r="BO39" s="53">
        <f>IF(DAY(BN39)=15,BN39-DAY(BN39),BN39-DAY(BN39)+15)</f>
        <v>0</v>
      </c>
      <c r="BP39" s="52"/>
      <c r="BQ39" s="52"/>
      <c r="BR39" s="50">
        <f>YEAR(J39)</f>
        <v>1900</v>
      </c>
      <c r="BS39" s="50">
        <f>MONTH(J39)+1</f>
        <v>2</v>
      </c>
      <c r="BT39" s="54" t="str">
        <f>CONCATENATE(BR39,"/",BS39,"/",1)</f>
        <v>1900/2/1</v>
      </c>
      <c r="BU39" s="54">
        <f>BT39+1-1</f>
        <v>32</v>
      </c>
      <c r="BV39" s="54">
        <f>BT39-1</f>
        <v>31</v>
      </c>
      <c r="BW39" s="50">
        <f>DAY(BV39)</f>
        <v>31</v>
      </c>
      <c r="BX39" s="50">
        <f>DAY(J39)</f>
        <v>0</v>
      </c>
      <c r="BY39" s="50">
        <f>YEAR(BI39)</f>
        <v>1900</v>
      </c>
      <c r="BZ39" s="50">
        <f>IF(MONTH(BI39)=12,MONTH(BI39)-12+1,MONTH(BI39)+1)</f>
        <v>2</v>
      </c>
      <c r="CA39" s="54" t="str">
        <f>IF(BZ39=1,CONCATENATE(BY39+1,"/",BZ39,"/",1),CONCATENATE(BY39,"/",BZ39,"/",1))</f>
        <v>1900/2/1</v>
      </c>
      <c r="CB39" s="54">
        <f>CA39-1</f>
        <v>31</v>
      </c>
      <c r="CC39" s="50">
        <f>DAY(CB39)</f>
        <v>31</v>
      </c>
      <c r="CD39" s="50">
        <f>DAY(BI39)</f>
        <v>0</v>
      </c>
    </row>
    <row r="40" spans="1:122" ht="12.6" customHeight="1">
      <c r="A40" s="293"/>
      <c r="B40" s="221"/>
      <c r="C40" s="222"/>
      <c r="D40" s="222"/>
      <c r="E40" s="222"/>
      <c r="F40" s="222"/>
      <c r="G40" s="223"/>
      <c r="H40" s="141" t="s">
        <v>25</v>
      </c>
      <c r="I40" s="141"/>
      <c r="J40" s="188"/>
      <c r="K40" s="235"/>
      <c r="L40" s="228"/>
      <c r="M40" s="237"/>
      <c r="N40" s="282" t="s">
        <v>84</v>
      </c>
      <c r="O40" s="283"/>
      <c r="P40" s="263" t="s">
        <v>60</v>
      </c>
      <c r="Q40" s="264"/>
      <c r="R40" s="267"/>
      <c r="S40" s="268"/>
      <c r="T40" s="268"/>
      <c r="U40" s="268"/>
      <c r="V40" s="269"/>
      <c r="W40" s="263" t="s">
        <v>60</v>
      </c>
      <c r="X40" s="264"/>
      <c r="Y40" s="267"/>
      <c r="Z40" s="268"/>
      <c r="AA40" s="268"/>
      <c r="AB40" s="268"/>
      <c r="AC40" s="401"/>
      <c r="AD40" s="85"/>
      <c r="AE40" s="55"/>
      <c r="AF40" s="478"/>
      <c r="AG40" s="473"/>
      <c r="AH40"/>
      <c r="AI40"/>
      <c r="AJ40" s="44"/>
      <c r="AK40" s="44"/>
      <c r="AL40" s="45"/>
      <c r="AM40" s="41"/>
      <c r="AN40" s="42"/>
      <c r="AO40" s="43"/>
      <c r="AP40" s="44"/>
      <c r="AQ40" s="44"/>
      <c r="AR40" s="45"/>
      <c r="AS40" s="41"/>
      <c r="AT40" s="42"/>
      <c r="AU40" s="43"/>
      <c r="AV40" s="44"/>
      <c r="AW40" s="44"/>
      <c r="AX40" s="45"/>
      <c r="AY40" s="41"/>
      <c r="AZ40" s="42"/>
      <c r="BA40" s="42"/>
      <c r="BB40" s="44"/>
      <c r="BC40" s="44"/>
      <c r="BD40" s="45"/>
      <c r="BE40" s="41"/>
      <c r="BF40" s="42"/>
      <c r="BG40" s="43"/>
      <c r="BH40" s="42"/>
      <c r="BI40" s="49"/>
      <c r="BJ40" s="42"/>
      <c r="BK40" s="51"/>
      <c r="BL40" s="51"/>
      <c r="BM40" s="52"/>
      <c r="BN40" s="53"/>
      <c r="BO40" s="53"/>
      <c r="BP40" s="52"/>
      <c r="BQ40" s="52"/>
      <c r="BT40" s="54"/>
      <c r="BU40" s="54"/>
      <c r="BV40" s="54"/>
      <c r="CA40" s="54"/>
      <c r="CB40" s="54"/>
    </row>
    <row r="41" spans="1:122" ht="12.6" customHeight="1">
      <c r="A41" s="249"/>
      <c r="B41" s="218"/>
      <c r="C41" s="219"/>
      <c r="D41" s="219"/>
      <c r="E41" s="219"/>
      <c r="F41" s="219"/>
      <c r="G41" s="220"/>
      <c r="H41" s="139" t="s">
        <v>24</v>
      </c>
      <c r="I41" s="139"/>
      <c r="J41" s="187"/>
      <c r="K41" s="234" t="str">
        <f>IF($J41&lt;&gt;"",IF($AF41="0-",AP41,IF($AF41="+0",AV41,IF($AF41="+-",BB41,AJ41))),"")</f>
        <v/>
      </c>
      <c r="L41" s="227" t="str">
        <f>IF($J41&lt;&gt;"",IF($AF41="0-",AQ41,IF($AF41="+0",AW41,IF($AF41="+-",BC41,AK41))),"")</f>
        <v/>
      </c>
      <c r="M41" s="236" t="str">
        <f>IF($J41&lt;&gt;"",IF($AF41="0-",AR41,IF($AF41="+0",AX41,IF($AF41="+-",BD41,AL41))),"")</f>
        <v/>
      </c>
      <c r="N41" s="282"/>
      <c r="O41" s="283"/>
      <c r="P41" s="265"/>
      <c r="Q41" s="266"/>
      <c r="R41" s="270"/>
      <c r="S41" s="271"/>
      <c r="T41" s="271"/>
      <c r="U41" s="271"/>
      <c r="V41" s="272"/>
      <c r="W41" s="265"/>
      <c r="X41" s="266"/>
      <c r="Y41" s="270"/>
      <c r="Z41" s="271"/>
      <c r="AA41" s="271"/>
      <c r="AB41" s="271"/>
      <c r="AC41" s="402"/>
      <c r="AD41" s="86"/>
      <c r="AE41" s="55"/>
      <c r="AF41" s="474"/>
      <c r="AG41" s="472" t="str">
        <f>IF(AF41&lt;&gt;"",VLOOKUP(AF41,$AH$13:$AI$16,2),"")</f>
        <v/>
      </c>
      <c r="AH41"/>
      <c r="AI41"/>
      <c r="AJ41" s="44">
        <f>IF(AN41&gt;=12,DATEDIF(BK41,BN41,"y")+1,DATEDIF(BK41,BN41,"y"))</f>
        <v>0</v>
      </c>
      <c r="AK41" s="44">
        <f>IF(AN41&gt;=12,AN41-12,AN41)</f>
        <v>0</v>
      </c>
      <c r="AL41" s="45" t="str">
        <f>IF(AO41&lt;=15,"半",0)</f>
        <v>半</v>
      </c>
      <c r="AM41" s="41">
        <f>DATEDIF(BK41,BN41,"y")</f>
        <v>0</v>
      </c>
      <c r="AN41" s="42">
        <f>IF(AO41&gt;=16,DATEDIF(BK41,BN41,"ym")+1,DATEDIF(BK41,BN41,"ym"))</f>
        <v>0</v>
      </c>
      <c r="AO41" s="43">
        <f>DATEDIF(BK41,BN41,"md")</f>
        <v>14</v>
      </c>
      <c r="AP41" s="44" t="e">
        <f>IF(AT41&gt;=12,DATEDIF(BK41,BO41,"y")+1,DATEDIF(BK41,BO41,"y"))</f>
        <v>#NUM!</v>
      </c>
      <c r="AQ41" s="44" t="e">
        <f>IF(AT41&gt;=12,AT41-12,AT41)</f>
        <v>#NUM!</v>
      </c>
      <c r="AR41" s="45" t="e">
        <f>IF(AU41&lt;=15,"半",0)</f>
        <v>#NUM!</v>
      </c>
      <c r="AS41" s="41" t="e">
        <f>DATEDIF(BK41,BO41,"y")</f>
        <v>#NUM!</v>
      </c>
      <c r="AT41" s="42" t="e">
        <f>IF(AU41&gt;=16,DATEDIF(BK41,BO41,"ym")+1,DATEDIF(BK41,BO41,"ym"))</f>
        <v>#NUM!</v>
      </c>
      <c r="AU41" s="43" t="e">
        <f>DATEDIF(BK41,BO41,"md")</f>
        <v>#NUM!</v>
      </c>
      <c r="AV41" s="44" t="e">
        <f>IF(AZ41&gt;=12,DATEDIF(BL41,BN41,"y")+1,DATEDIF(BL41,BN41,"y"))</f>
        <v>#NUM!</v>
      </c>
      <c r="AW41" s="44" t="e">
        <f>IF(AZ41&gt;=12,AZ41-12,AZ41)</f>
        <v>#NUM!</v>
      </c>
      <c r="AX41" s="45" t="e">
        <f>IF(BA41&lt;=15,"半",0)</f>
        <v>#NUM!</v>
      </c>
      <c r="AY41" s="41" t="e">
        <f>DATEDIF(BL41,BN41,"y")</f>
        <v>#NUM!</v>
      </c>
      <c r="AZ41" s="42" t="e">
        <f>IF(BA41&gt;=16,DATEDIF(BL41,BN41,"ym")+1,DATEDIF(BL41,BN41,"ym"))</f>
        <v>#NUM!</v>
      </c>
      <c r="BA41" s="42" t="e">
        <f>DATEDIF(BL41,BN41,"md")</f>
        <v>#NUM!</v>
      </c>
      <c r="BB41" s="44" t="e">
        <f>IF(BF41&gt;=12,DATEDIF(BL41,BO41,"y")+1,DATEDIF(BL41,BO41,"y"))</f>
        <v>#NUM!</v>
      </c>
      <c r="BC41" s="44" t="e">
        <f>IF(BF41&gt;=12,BF41-12,BF41)</f>
        <v>#NUM!</v>
      </c>
      <c r="BD41" s="45" t="e">
        <f>IF(BG41&lt;=15,"半",0)</f>
        <v>#NUM!</v>
      </c>
      <c r="BE41" s="41" t="e">
        <f>DATEDIF(BL41,BO41,"y")</f>
        <v>#NUM!</v>
      </c>
      <c r="BF41" s="42" t="e">
        <f>IF(BG41&gt;=16,DATEDIF(BL41,BO41,"ym")+1,DATEDIF(BL41,BO41,"ym"))</f>
        <v>#NUM!</v>
      </c>
      <c r="BG41" s="43" t="e">
        <f>DATEDIF(BL41,BO41,"md")</f>
        <v>#NUM!</v>
      </c>
      <c r="BH41" s="42"/>
      <c r="BI41" s="49">
        <f>IF(J42="現在",$AG$6,J42)</f>
        <v>0</v>
      </c>
      <c r="BJ41" s="42">
        <v>1</v>
      </c>
      <c r="BK41" s="51">
        <f>IF(DAY(J41)&lt;=15,J41-DAY(J41)+1,J41-DAY(J41)+16)</f>
        <v>1</v>
      </c>
      <c r="BL41" s="51">
        <f>IF(DAY(BK41)=1,BK41+15,BU41)</f>
        <v>16</v>
      </c>
      <c r="BM41" s="52"/>
      <c r="BN41" s="116">
        <f>IF(CD41&gt;=16,CB41,IF(J42="現在",$AG$6-CD41+15,J42-CD41+15))</f>
        <v>15</v>
      </c>
      <c r="BO41" s="53">
        <f>IF(DAY(BN41)=15,BN41-DAY(BN41),BN41-DAY(BN41)+15)</f>
        <v>0</v>
      </c>
      <c r="BP41" s="52"/>
      <c r="BQ41" s="52"/>
      <c r="BR41" s="50">
        <f>YEAR(J41)</f>
        <v>1900</v>
      </c>
      <c r="BS41" s="50">
        <f>MONTH(J41)+1</f>
        <v>2</v>
      </c>
      <c r="BT41" s="54" t="str">
        <f>CONCATENATE(BR41,"/",BS41,"/",1)</f>
        <v>1900/2/1</v>
      </c>
      <c r="BU41" s="54">
        <f>BT41+1-1</f>
        <v>32</v>
      </c>
      <c r="BV41" s="54">
        <f>BT41-1</f>
        <v>31</v>
      </c>
      <c r="BW41" s="50">
        <f>DAY(BV41)</f>
        <v>31</v>
      </c>
      <c r="BX41" s="50">
        <f>DAY(J41)</f>
        <v>0</v>
      </c>
      <c r="BY41" s="50">
        <f>YEAR(BI41)</f>
        <v>1900</v>
      </c>
      <c r="BZ41" s="50">
        <f>IF(MONTH(BI41)=12,MONTH(BI41)-12+1,MONTH(BI41)+1)</f>
        <v>2</v>
      </c>
      <c r="CA41" s="54" t="str">
        <f>IF(BZ41=1,CONCATENATE(BY41+1,"/",BZ41,"/",1),CONCATENATE(BY41,"/",BZ41,"/",1))</f>
        <v>1900/2/1</v>
      </c>
      <c r="CB41" s="54">
        <f>CA41-1</f>
        <v>31</v>
      </c>
      <c r="CC41" s="50">
        <f>DAY(CB41)</f>
        <v>31</v>
      </c>
      <c r="CD41" s="50">
        <f>DAY(BI41)</f>
        <v>0</v>
      </c>
    </row>
    <row r="42" spans="1:122" ht="12.6" customHeight="1">
      <c r="A42" s="293"/>
      <c r="B42" s="221"/>
      <c r="C42" s="222"/>
      <c r="D42" s="222"/>
      <c r="E42" s="222"/>
      <c r="F42" s="222"/>
      <c r="G42" s="223"/>
      <c r="H42" s="141" t="s">
        <v>25</v>
      </c>
      <c r="I42" s="141"/>
      <c r="J42" s="188"/>
      <c r="K42" s="235"/>
      <c r="L42" s="228"/>
      <c r="M42" s="237"/>
      <c r="N42" s="282"/>
      <c r="O42" s="283"/>
      <c r="P42" s="303" t="s">
        <v>47</v>
      </c>
      <c r="Q42" s="304"/>
      <c r="R42" s="324" t="s">
        <v>82</v>
      </c>
      <c r="S42" s="325"/>
      <c r="T42" s="325"/>
      <c r="U42" s="325"/>
      <c r="V42" s="120" t="s">
        <v>72</v>
      </c>
      <c r="W42" s="303" t="s">
        <v>47</v>
      </c>
      <c r="X42" s="304"/>
      <c r="Y42" s="324" t="s">
        <v>82</v>
      </c>
      <c r="Z42" s="325"/>
      <c r="AA42" s="325"/>
      <c r="AB42" s="325"/>
      <c r="AC42" s="117" t="s">
        <v>72</v>
      </c>
      <c r="AD42" s="85"/>
      <c r="AE42" s="55"/>
      <c r="AF42" s="478"/>
      <c r="AG42" s="473"/>
      <c r="AH42"/>
      <c r="AI42"/>
      <c r="AJ42" s="44"/>
      <c r="AK42" s="44"/>
      <c r="AL42" s="45"/>
      <c r="AM42" s="41"/>
      <c r="AN42" s="42"/>
      <c r="AO42" s="43"/>
      <c r="AP42" s="44"/>
      <c r="AQ42" s="44"/>
      <c r="AR42" s="45"/>
      <c r="AS42" s="41"/>
      <c r="AT42" s="42"/>
      <c r="AU42" s="43"/>
      <c r="AV42" s="44"/>
      <c r="AW42" s="44"/>
      <c r="AX42" s="45"/>
      <c r="AY42" s="41"/>
      <c r="AZ42" s="42"/>
      <c r="BA42" s="42"/>
      <c r="BB42" s="44"/>
      <c r="BC42" s="44"/>
      <c r="BD42" s="45"/>
      <c r="BE42" s="41"/>
      <c r="BF42" s="42"/>
      <c r="BG42" s="43"/>
      <c r="BH42" s="42"/>
      <c r="BI42" s="49"/>
      <c r="BJ42" s="42"/>
      <c r="BK42" s="51"/>
      <c r="BL42" s="51"/>
      <c r="BM42" s="52"/>
      <c r="BN42" s="53"/>
      <c r="BO42" s="53"/>
      <c r="BP42" s="52"/>
      <c r="BQ42" s="52"/>
      <c r="BT42" s="54"/>
      <c r="BU42" s="54"/>
      <c r="BV42" s="54"/>
      <c r="CA42" s="54"/>
      <c r="CB42" s="54"/>
    </row>
    <row r="43" spans="1:122" ht="12.6" customHeight="1">
      <c r="A43" s="249"/>
      <c r="B43" s="218"/>
      <c r="C43" s="219"/>
      <c r="D43" s="219"/>
      <c r="E43" s="219"/>
      <c r="F43" s="219"/>
      <c r="G43" s="220"/>
      <c r="H43" s="139" t="s">
        <v>24</v>
      </c>
      <c r="I43" s="139"/>
      <c r="J43" s="187"/>
      <c r="K43" s="234" t="str">
        <f>IF($J43&lt;&gt;"",IF($AF43="0-",AP43,IF($AF43="+0",AV43,IF($AF43="+-",BB43,AJ43))),"")</f>
        <v/>
      </c>
      <c r="L43" s="227" t="str">
        <f>IF($J43&lt;&gt;"",IF($AF43="0-",AQ43,IF($AF43="+0",AW43,IF($AF43="+-",BC43,AK43))),"")</f>
        <v/>
      </c>
      <c r="M43" s="236" t="str">
        <f>IF($J43&lt;&gt;"",IF($AF43="0-",AR43,IF($AF43="+0",AX43,IF($AF43="+-",BD43,AL43))),"")</f>
        <v/>
      </c>
      <c r="N43" s="282"/>
      <c r="O43" s="283"/>
      <c r="P43" s="265"/>
      <c r="Q43" s="266"/>
      <c r="R43" s="326"/>
      <c r="S43" s="327"/>
      <c r="T43" s="327"/>
      <c r="U43" s="327"/>
      <c r="V43" s="121"/>
      <c r="W43" s="265"/>
      <c r="X43" s="266"/>
      <c r="Y43" s="326"/>
      <c r="Z43" s="327"/>
      <c r="AA43" s="327"/>
      <c r="AB43" s="327"/>
      <c r="AC43" s="119"/>
      <c r="AD43" s="84"/>
      <c r="AE43" s="49"/>
      <c r="AF43" s="474"/>
      <c r="AG43" s="472" t="str">
        <f>IF(AF43&lt;&gt;"",VLOOKUP(AF43,$AH$13:$AI$16,2),"")</f>
        <v/>
      </c>
      <c r="AH43"/>
      <c r="AI43"/>
      <c r="AJ43" s="44">
        <f>IF(AN43&gt;=12,DATEDIF(BK43,BN43,"y")+1,DATEDIF(BK43,BN43,"y"))</f>
        <v>0</v>
      </c>
      <c r="AK43" s="44">
        <f>IF(AN43&gt;=12,AN43-12,AN43)</f>
        <v>0</v>
      </c>
      <c r="AL43" s="45" t="str">
        <f>IF(AO43&lt;=15,"半",0)</f>
        <v>半</v>
      </c>
      <c r="AM43" s="41">
        <f>DATEDIF(BK43,BN43,"y")</f>
        <v>0</v>
      </c>
      <c r="AN43" s="42">
        <f>IF(AO43&gt;=16,DATEDIF(BK43,BN43,"ym")+1,DATEDIF(BK43,BN43,"ym"))</f>
        <v>0</v>
      </c>
      <c r="AO43" s="43">
        <f>DATEDIF(BK43,BN43,"md")</f>
        <v>14</v>
      </c>
      <c r="AP43" s="44" t="e">
        <f>IF(AT43&gt;=12,DATEDIF(BK43,BO43,"y")+1,DATEDIF(BK43,BO43,"y"))</f>
        <v>#NUM!</v>
      </c>
      <c r="AQ43" s="44" t="e">
        <f>IF(AT43&gt;=12,AT43-12,AT43)</f>
        <v>#NUM!</v>
      </c>
      <c r="AR43" s="45" t="e">
        <f>IF(AU43&lt;=15,"半",0)</f>
        <v>#NUM!</v>
      </c>
      <c r="AS43" s="41" t="e">
        <f>DATEDIF(BK43,BO43,"y")</f>
        <v>#NUM!</v>
      </c>
      <c r="AT43" s="42" t="e">
        <f>IF(AU43&gt;=16,DATEDIF(BK43,BO43,"ym")+1,DATEDIF(BK43,BO43,"ym"))</f>
        <v>#NUM!</v>
      </c>
      <c r="AU43" s="43" t="e">
        <f>DATEDIF(BK43,BO43,"md")</f>
        <v>#NUM!</v>
      </c>
      <c r="AV43" s="44" t="e">
        <f>IF(AZ43&gt;=12,DATEDIF(BL43,BN43,"y")+1,DATEDIF(BL43,BN43,"y"))</f>
        <v>#NUM!</v>
      </c>
      <c r="AW43" s="44" t="e">
        <f>IF(AZ43&gt;=12,AZ43-12,AZ43)</f>
        <v>#NUM!</v>
      </c>
      <c r="AX43" s="45" t="e">
        <f>IF(BA43&lt;=15,"半",0)</f>
        <v>#NUM!</v>
      </c>
      <c r="AY43" s="41" t="e">
        <f>DATEDIF(BL43,BN43,"y")</f>
        <v>#NUM!</v>
      </c>
      <c r="AZ43" s="42" t="e">
        <f>IF(BA43&gt;=16,DATEDIF(BL43,BN43,"ym")+1,DATEDIF(BL43,BN43,"ym"))</f>
        <v>#NUM!</v>
      </c>
      <c r="BA43" s="42" t="e">
        <f>DATEDIF(BL43,BN43,"md")</f>
        <v>#NUM!</v>
      </c>
      <c r="BB43" s="44" t="e">
        <f>IF(BF43&gt;=12,DATEDIF(BL43,BO43,"y")+1,DATEDIF(BL43,BO43,"y"))</f>
        <v>#NUM!</v>
      </c>
      <c r="BC43" s="44" t="e">
        <f>IF(BF43&gt;=12,BF43-12,BF43)</f>
        <v>#NUM!</v>
      </c>
      <c r="BD43" s="45" t="e">
        <f>IF(BG43&lt;=15,"半",0)</f>
        <v>#NUM!</v>
      </c>
      <c r="BE43" s="41" t="e">
        <f>DATEDIF(BL43,BO43,"y")</f>
        <v>#NUM!</v>
      </c>
      <c r="BF43" s="42" t="e">
        <f>IF(BG43&gt;=16,DATEDIF(BL43,BO43,"ym")+1,DATEDIF(BL43,BO43,"ym"))</f>
        <v>#NUM!</v>
      </c>
      <c r="BG43" s="43" t="e">
        <f>DATEDIF(BL43,BO43,"md")</f>
        <v>#NUM!</v>
      </c>
      <c r="BH43" s="42"/>
      <c r="BI43" s="49">
        <f>IF(J44="現在",$AG$6,J44)</f>
        <v>0</v>
      </c>
      <c r="BJ43" s="42">
        <v>1</v>
      </c>
      <c r="BK43" s="51">
        <f>IF(DAY(J43)&lt;=15,J43-DAY(J43)+1,J43-DAY(J43)+16)</f>
        <v>1</v>
      </c>
      <c r="BL43" s="51">
        <f>IF(DAY(BK43)=1,BK43+15,BU43)</f>
        <v>16</v>
      </c>
      <c r="BM43" s="52"/>
      <c r="BN43" s="116">
        <f>IF(CD43&gt;=16,CB43,IF(J44="現在",$AG$6-CD43+15,J44-CD43+15))</f>
        <v>15</v>
      </c>
      <c r="BO43" s="53">
        <f>IF(DAY(BN43)=15,BN43-DAY(BN43),BN43-DAY(BN43)+15)</f>
        <v>0</v>
      </c>
      <c r="BP43" s="52"/>
      <c r="BQ43" s="52"/>
      <c r="BR43" s="50">
        <f>YEAR(J43)</f>
        <v>1900</v>
      </c>
      <c r="BS43" s="50">
        <f>MONTH(J43)+1</f>
        <v>2</v>
      </c>
      <c r="BT43" s="54" t="str">
        <f>CONCATENATE(BR43,"/",BS43,"/",1)</f>
        <v>1900/2/1</v>
      </c>
      <c r="BU43" s="54">
        <f>BT43+1-1</f>
        <v>32</v>
      </c>
      <c r="BV43" s="54">
        <f>BT43-1</f>
        <v>31</v>
      </c>
      <c r="BW43" s="50">
        <f>DAY(BV43)</f>
        <v>31</v>
      </c>
      <c r="BX43" s="50">
        <f>DAY(J43)</f>
        <v>0</v>
      </c>
      <c r="BY43" s="50">
        <f>YEAR(BI43)</f>
        <v>1900</v>
      </c>
      <c r="BZ43" s="50">
        <f>IF(MONTH(BI43)=12,MONTH(BI43)-12+1,MONTH(BI43)+1)</f>
        <v>2</v>
      </c>
      <c r="CA43" s="54" t="str">
        <f>IF(BZ43=1,CONCATENATE(BY43+1,"/",BZ43,"/",1),CONCATENATE(BY43,"/",BZ43,"/",1))</f>
        <v>1900/2/1</v>
      </c>
      <c r="CB43" s="54">
        <f>CA43-1</f>
        <v>31</v>
      </c>
      <c r="CC43" s="50">
        <f>DAY(CB43)</f>
        <v>31</v>
      </c>
      <c r="CD43" s="50">
        <f>DAY(BI43)</f>
        <v>0</v>
      </c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</row>
    <row r="44" spans="1:122" ht="12.6" customHeight="1" thickBot="1">
      <c r="A44" s="294"/>
      <c r="B44" s="295"/>
      <c r="C44" s="296"/>
      <c r="D44" s="296"/>
      <c r="E44" s="296"/>
      <c r="F44" s="296"/>
      <c r="G44" s="297"/>
      <c r="H44" s="143" t="s">
        <v>25</v>
      </c>
      <c r="I44" s="143"/>
      <c r="J44" s="189"/>
      <c r="K44" s="273"/>
      <c r="L44" s="274"/>
      <c r="M44" s="328"/>
      <c r="N44" s="282"/>
      <c r="O44" s="283"/>
      <c r="P44" s="303" t="s">
        <v>48</v>
      </c>
      <c r="Q44" s="304"/>
      <c r="R44" s="324" t="s">
        <v>82</v>
      </c>
      <c r="S44" s="325"/>
      <c r="T44" s="325"/>
      <c r="U44" s="325"/>
      <c r="V44" s="122" t="s">
        <v>73</v>
      </c>
      <c r="W44" s="303" t="s">
        <v>48</v>
      </c>
      <c r="X44" s="304"/>
      <c r="Y44" s="324" t="s">
        <v>82</v>
      </c>
      <c r="Z44" s="325"/>
      <c r="AA44" s="325"/>
      <c r="AB44" s="325"/>
      <c r="AC44" s="118" t="s">
        <v>73</v>
      </c>
      <c r="AD44" s="85"/>
      <c r="AE44" s="49"/>
      <c r="AF44" s="478"/>
      <c r="AG44" s="473"/>
      <c r="AH44"/>
      <c r="AI44"/>
      <c r="AJ44" s="44"/>
      <c r="AK44" s="44"/>
      <c r="AL44" s="45"/>
      <c r="AM44" s="41"/>
      <c r="AN44" s="42"/>
      <c r="AO44" s="43"/>
      <c r="AP44" s="44"/>
      <c r="AQ44" s="44"/>
      <c r="AR44" s="45"/>
      <c r="AS44" s="41"/>
      <c r="AT44" s="42"/>
      <c r="AU44" s="43"/>
      <c r="AV44" s="44"/>
      <c r="AW44" s="44"/>
      <c r="AX44" s="45"/>
      <c r="AY44" s="41"/>
      <c r="AZ44" s="42"/>
      <c r="BA44" s="42"/>
      <c r="BB44" s="44"/>
      <c r="BC44" s="44"/>
      <c r="BD44" s="45"/>
      <c r="BE44" s="41"/>
      <c r="BF44" s="42"/>
      <c r="BG44" s="43"/>
      <c r="BH44" s="42"/>
      <c r="BI44" s="49"/>
      <c r="BJ44" s="42"/>
      <c r="BK44" s="51"/>
      <c r="BL44" s="51"/>
      <c r="BM44" s="52"/>
      <c r="BN44" s="53"/>
      <c r="BO44" s="53"/>
      <c r="BP44" s="52"/>
      <c r="BQ44" s="52"/>
      <c r="BT44" s="54"/>
      <c r="BU44" s="54"/>
      <c r="BV44" s="54"/>
      <c r="CA44" s="54"/>
      <c r="CB44" s="5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</row>
    <row r="45" spans="1:122" ht="12.6" customHeight="1">
      <c r="A45" s="144"/>
      <c r="B45" s="145"/>
      <c r="C45" s="145"/>
      <c r="D45" s="145"/>
      <c r="E45" s="145"/>
      <c r="F45" s="145"/>
      <c r="G45" s="145"/>
      <c r="H45" s="146"/>
      <c r="I45" s="146"/>
      <c r="J45" s="147"/>
      <c r="K45" s="148"/>
      <c r="L45" s="148"/>
      <c r="M45" s="149"/>
      <c r="N45" s="282"/>
      <c r="O45" s="283"/>
      <c r="P45" s="265"/>
      <c r="Q45" s="266"/>
      <c r="R45" s="326"/>
      <c r="S45" s="327"/>
      <c r="T45" s="327"/>
      <c r="U45" s="327"/>
      <c r="V45" s="121"/>
      <c r="W45" s="265"/>
      <c r="X45" s="266"/>
      <c r="Y45" s="326"/>
      <c r="Z45" s="327"/>
      <c r="AA45" s="327"/>
      <c r="AB45" s="327"/>
      <c r="AC45" s="119"/>
      <c r="AD45" s="85"/>
      <c r="AE45" s="49"/>
      <c r="AF45" s="10"/>
      <c r="AG45" s="10"/>
      <c r="AH45"/>
      <c r="AI45"/>
      <c r="AJ45" s="69"/>
      <c r="AK45" s="69"/>
      <c r="AL45" s="69"/>
      <c r="AM45" s="42"/>
      <c r="AN45" s="42"/>
      <c r="AO45" s="42"/>
      <c r="AP45" s="69"/>
      <c r="AQ45" s="69"/>
      <c r="AR45" s="69"/>
      <c r="AS45" s="42"/>
      <c r="AT45" s="42"/>
      <c r="AU45" s="42"/>
      <c r="AV45" s="69"/>
      <c r="AW45" s="69"/>
      <c r="AX45" s="69"/>
      <c r="AY45" s="42"/>
      <c r="AZ45" s="42"/>
      <c r="BA45" s="42"/>
      <c r="BB45" s="69"/>
      <c r="BC45" s="69"/>
      <c r="BD45" s="69"/>
      <c r="BE45" s="42"/>
      <c r="BF45" s="42"/>
      <c r="BG45" s="42"/>
      <c r="BH45" s="42"/>
      <c r="BI45" s="49"/>
      <c r="BJ45" s="42"/>
      <c r="BK45" s="51"/>
      <c r="BL45" s="51"/>
      <c r="BM45" s="52"/>
      <c r="BN45" s="53"/>
      <c r="BO45" s="53"/>
      <c r="BP45" s="52"/>
      <c r="BQ45" s="52"/>
      <c r="BT45" s="54"/>
      <c r="BU45" s="54"/>
      <c r="BV45" s="54"/>
      <c r="CA45" s="54"/>
      <c r="CB45" s="54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</row>
    <row r="46" spans="1:122" ht="12.6" customHeight="1">
      <c r="A46" s="150"/>
      <c r="B46" s="151"/>
      <c r="C46" s="151"/>
      <c r="D46" s="151"/>
      <c r="E46" s="151"/>
      <c r="F46" s="151"/>
      <c r="G46" s="151"/>
      <c r="H46" s="143"/>
      <c r="I46" s="143"/>
      <c r="J46" s="152"/>
      <c r="K46" s="153"/>
      <c r="L46" s="153"/>
      <c r="M46" s="154"/>
      <c r="N46" s="282"/>
      <c r="O46" s="283"/>
      <c r="P46" s="303" t="s">
        <v>49</v>
      </c>
      <c r="Q46" s="304"/>
      <c r="R46" s="324" t="s">
        <v>82</v>
      </c>
      <c r="S46" s="325"/>
      <c r="T46" s="325"/>
      <c r="U46" s="325"/>
      <c r="V46" s="120" t="s">
        <v>72</v>
      </c>
      <c r="W46" s="303" t="s">
        <v>49</v>
      </c>
      <c r="X46" s="304"/>
      <c r="Y46" s="324" t="s">
        <v>82</v>
      </c>
      <c r="Z46" s="325"/>
      <c r="AA46" s="325"/>
      <c r="AB46" s="325"/>
      <c r="AC46" s="117" t="s">
        <v>72</v>
      </c>
      <c r="AD46" s="85"/>
      <c r="AE46" s="49"/>
      <c r="AF46" s="10"/>
      <c r="AG46" s="10"/>
      <c r="AH46"/>
      <c r="AI46"/>
      <c r="AJ46" s="69"/>
      <c r="AK46" s="69"/>
      <c r="AL46" s="69"/>
      <c r="AM46" s="42"/>
      <c r="AN46" s="42"/>
      <c r="AO46" s="42"/>
      <c r="AP46" s="69"/>
      <c r="AQ46" s="69"/>
      <c r="AR46" s="69"/>
      <c r="AS46" s="42"/>
      <c r="AT46" s="42"/>
      <c r="AU46" s="42"/>
      <c r="AV46" s="69"/>
      <c r="AW46" s="69"/>
      <c r="AX46" s="69"/>
      <c r="AY46" s="42"/>
      <c r="AZ46" s="42"/>
      <c r="BA46" s="42"/>
      <c r="BB46" s="69"/>
      <c r="BC46" s="69"/>
      <c r="BD46" s="69"/>
      <c r="BE46" s="42"/>
      <c r="BF46" s="42"/>
      <c r="BG46" s="42"/>
      <c r="BH46" s="42"/>
      <c r="BI46" s="49"/>
      <c r="BJ46" s="42"/>
      <c r="BK46" s="51"/>
      <c r="BL46" s="51"/>
      <c r="BM46" s="52"/>
      <c r="BN46" s="53"/>
      <c r="BO46" s="53"/>
      <c r="BP46" s="52"/>
      <c r="BQ46" s="52"/>
      <c r="BT46" s="54"/>
      <c r="BU46" s="54"/>
      <c r="BV46" s="54"/>
      <c r="CA46" s="54"/>
      <c r="CB46" s="54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</row>
    <row r="47" spans="1:122" ht="12.6" customHeight="1">
      <c r="A47" s="150"/>
      <c r="B47" s="155"/>
      <c r="C47" s="155"/>
      <c r="D47" s="155"/>
      <c r="E47" s="155"/>
      <c r="F47" s="155"/>
      <c r="G47" s="151"/>
      <c r="H47" s="143"/>
      <c r="I47" s="143"/>
      <c r="J47" s="156"/>
      <c r="K47" s="153"/>
      <c r="L47" s="153"/>
      <c r="M47" s="154"/>
      <c r="N47" s="282"/>
      <c r="O47" s="283"/>
      <c r="P47" s="265"/>
      <c r="Q47" s="266"/>
      <c r="R47" s="326"/>
      <c r="S47" s="327"/>
      <c r="T47" s="327"/>
      <c r="U47" s="327"/>
      <c r="V47" s="121"/>
      <c r="W47" s="265"/>
      <c r="X47" s="266"/>
      <c r="Y47" s="326"/>
      <c r="Z47" s="327"/>
      <c r="AA47" s="327"/>
      <c r="AB47" s="327"/>
      <c r="AC47" s="119"/>
      <c r="AD47" s="66"/>
      <c r="AE47" s="49"/>
      <c r="AF47" s="10"/>
      <c r="AG47" s="10"/>
      <c r="AH47"/>
      <c r="AI47"/>
      <c r="AJ47" s="69"/>
      <c r="AK47" s="69"/>
      <c r="AL47" s="69"/>
      <c r="AM47" s="42"/>
      <c r="AN47" s="42"/>
      <c r="AO47" s="42"/>
      <c r="AP47" s="69"/>
      <c r="AQ47" s="69"/>
      <c r="AR47" s="69"/>
      <c r="AS47" s="42"/>
      <c r="AT47" s="42"/>
      <c r="AU47" s="42"/>
      <c r="AV47" s="69"/>
      <c r="AW47" s="69"/>
      <c r="AX47" s="69"/>
      <c r="AY47" s="42"/>
      <c r="AZ47" s="42"/>
      <c r="BA47" s="42"/>
      <c r="BB47" s="69"/>
      <c r="BC47" s="69"/>
      <c r="BD47" s="69"/>
      <c r="BE47" s="42"/>
      <c r="BF47" s="42"/>
      <c r="BG47" s="42"/>
      <c r="BH47" s="42"/>
      <c r="BI47" s="49"/>
      <c r="BJ47" s="42"/>
      <c r="BK47" s="52"/>
      <c r="BL47" s="52"/>
      <c r="BM47" s="52"/>
      <c r="BN47" s="52"/>
      <c r="BO47" s="52"/>
      <c r="BP47" s="52"/>
      <c r="BQ47" s="52"/>
      <c r="BT47" s="54"/>
      <c r="BU47" s="54"/>
      <c r="BV47" s="54"/>
      <c r="CA47" s="54"/>
      <c r="CB47" s="54"/>
    </row>
    <row r="48" spans="1:122" ht="12.6" customHeight="1">
      <c r="A48" s="150"/>
      <c r="B48" s="155"/>
      <c r="C48" s="155"/>
      <c r="D48" s="155"/>
      <c r="E48" s="155"/>
      <c r="F48" s="155"/>
      <c r="G48" s="151"/>
      <c r="H48" s="143"/>
      <c r="I48" s="143"/>
      <c r="J48" s="156"/>
      <c r="K48" s="153"/>
      <c r="L48" s="153"/>
      <c r="M48" s="154"/>
      <c r="N48" s="282"/>
      <c r="O48" s="283"/>
      <c r="P48" s="303" t="s">
        <v>61</v>
      </c>
      <c r="Q48" s="304"/>
      <c r="R48" s="65" t="s">
        <v>51</v>
      </c>
      <c r="S48" s="65" t="s">
        <v>52</v>
      </c>
      <c r="T48" s="65" t="s">
        <v>53</v>
      </c>
      <c r="U48" s="66" t="s">
        <v>54</v>
      </c>
      <c r="V48" s="67" t="s">
        <v>55</v>
      </c>
      <c r="W48" s="303" t="s">
        <v>61</v>
      </c>
      <c r="X48" s="304"/>
      <c r="Y48" s="65" t="s">
        <v>51</v>
      </c>
      <c r="Z48" s="65" t="s">
        <v>52</v>
      </c>
      <c r="AA48" s="65" t="s">
        <v>53</v>
      </c>
      <c r="AB48" s="66" t="s">
        <v>54</v>
      </c>
      <c r="AC48" s="94" t="s">
        <v>55</v>
      </c>
      <c r="AD48" s="83"/>
      <c r="AE48" s="49"/>
      <c r="AF48" s="10"/>
      <c r="AG48" s="10"/>
      <c r="AH48"/>
      <c r="AI48"/>
      <c r="AJ48" s="69"/>
      <c r="AK48" s="69"/>
      <c r="AL48" s="69"/>
      <c r="AM48" s="42"/>
      <c r="AN48" s="42"/>
      <c r="AO48" s="42"/>
      <c r="AP48" s="69"/>
      <c r="AQ48" s="69"/>
      <c r="AR48" s="69"/>
      <c r="AS48" s="42"/>
      <c r="AT48" s="42"/>
      <c r="AU48" s="42"/>
      <c r="AV48" s="69"/>
      <c r="AW48" s="69"/>
      <c r="AX48" s="69"/>
      <c r="AY48" s="42"/>
      <c r="AZ48" s="42"/>
      <c r="BA48" s="42"/>
      <c r="BB48" s="69"/>
      <c r="BC48" s="69"/>
      <c r="BD48" s="69"/>
      <c r="BE48" s="42"/>
      <c r="BF48" s="42"/>
      <c r="BG48" s="42"/>
      <c r="BH48" s="42"/>
      <c r="BI48" s="49"/>
      <c r="BJ48" s="42"/>
      <c r="BK48" s="52"/>
      <c r="BL48" s="52"/>
      <c r="BM48" s="52"/>
      <c r="BN48" s="52"/>
      <c r="BO48" s="52"/>
      <c r="BP48" s="52"/>
      <c r="BQ48" s="52"/>
      <c r="BT48" s="54"/>
      <c r="BU48" s="54"/>
      <c r="BV48" s="54"/>
      <c r="CA48" s="54"/>
      <c r="CB48" s="54"/>
    </row>
    <row r="49" spans="1:83" ht="12.6" customHeight="1">
      <c r="A49" s="251" t="s">
        <v>91</v>
      </c>
      <c r="B49" s="289"/>
      <c r="C49" s="290"/>
      <c r="D49" s="157"/>
      <c r="E49" s="158"/>
      <c r="F49" s="158"/>
      <c r="G49" s="159"/>
      <c r="H49" s="160"/>
      <c r="I49" s="160"/>
      <c r="J49" s="161"/>
      <c r="K49" s="162"/>
      <c r="L49" s="162"/>
      <c r="M49" s="163"/>
      <c r="N49" s="70"/>
      <c r="O49" s="124"/>
      <c r="P49" s="305"/>
      <c r="Q49" s="226"/>
      <c r="R49" s="125" t="s">
        <v>82</v>
      </c>
      <c r="S49" s="126" t="s">
        <v>82</v>
      </c>
      <c r="T49" s="126" t="s">
        <v>82</v>
      </c>
      <c r="U49" s="126" t="s">
        <v>82</v>
      </c>
      <c r="V49" s="132" t="s">
        <v>82</v>
      </c>
      <c r="W49" s="305"/>
      <c r="X49" s="226"/>
      <c r="Y49" s="97" t="s">
        <v>82</v>
      </c>
      <c r="Z49" s="98" t="s">
        <v>82</v>
      </c>
      <c r="AA49" s="98" t="s">
        <v>82</v>
      </c>
      <c r="AB49" s="98" t="s">
        <v>82</v>
      </c>
      <c r="AC49" s="110" t="s">
        <v>82</v>
      </c>
      <c r="AD49" s="107"/>
      <c r="AE49" s="49"/>
      <c r="AF49" s="10"/>
      <c r="AG49" s="10"/>
      <c r="AH49"/>
      <c r="AI49"/>
      <c r="AJ49" s="69"/>
      <c r="AK49" s="69"/>
      <c r="AL49" s="69"/>
      <c r="AM49" s="42"/>
      <c r="AN49" s="42"/>
      <c r="AO49" s="42"/>
      <c r="AP49" s="69"/>
      <c r="AQ49" s="69"/>
      <c r="AR49" s="69"/>
      <c r="AS49" s="42"/>
      <c r="AT49" s="42"/>
      <c r="AU49" s="42"/>
      <c r="AV49" s="69"/>
      <c r="AW49" s="69"/>
      <c r="AX49" s="69"/>
      <c r="AY49" s="42"/>
      <c r="AZ49" s="42"/>
      <c r="BA49" s="42"/>
      <c r="BB49" s="69"/>
      <c r="BC49" s="69"/>
      <c r="BD49" s="69"/>
      <c r="BE49" s="42"/>
      <c r="BF49" s="42"/>
      <c r="BG49" s="42"/>
      <c r="BH49" s="42"/>
      <c r="BI49" s="49"/>
      <c r="BJ49" s="42"/>
      <c r="BK49" s="52"/>
      <c r="BL49" s="52"/>
      <c r="BM49" s="52"/>
      <c r="BN49" s="52"/>
      <c r="BO49" s="52"/>
      <c r="BP49" s="52"/>
      <c r="BQ49" s="52"/>
      <c r="BT49" s="54"/>
      <c r="BU49" s="54"/>
      <c r="BV49" s="54"/>
      <c r="CA49" s="54"/>
      <c r="CB49" s="54"/>
    </row>
    <row r="50" spans="1:83" ht="12.6" customHeight="1">
      <c r="A50" s="286"/>
      <c r="B50" s="291"/>
      <c r="C50" s="292"/>
      <c r="D50" s="164"/>
      <c r="E50" s="155"/>
      <c r="F50" s="155"/>
      <c r="G50" s="151"/>
      <c r="H50" s="143"/>
      <c r="I50" s="143"/>
      <c r="J50" s="156"/>
      <c r="K50" s="153"/>
      <c r="L50" s="153"/>
      <c r="M50" s="154"/>
      <c r="O50" s="127"/>
      <c r="P50" s="331"/>
      <c r="Q50" s="257"/>
      <c r="R50" s="257"/>
      <c r="S50" s="257"/>
      <c r="T50" s="257"/>
      <c r="U50" s="257" t="s">
        <v>71</v>
      </c>
      <c r="V50" s="258"/>
      <c r="W50" s="331"/>
      <c r="X50" s="257"/>
      <c r="Y50" s="257"/>
      <c r="Z50" s="257"/>
      <c r="AA50" s="257"/>
      <c r="AB50" s="480" t="s">
        <v>71</v>
      </c>
      <c r="AC50" s="481"/>
      <c r="AD50" s="107"/>
      <c r="AE50" s="49"/>
      <c r="AF50" s="10"/>
      <c r="AG50" s="10"/>
      <c r="AH50"/>
      <c r="AI50"/>
      <c r="AJ50" s="69"/>
      <c r="AK50" s="69"/>
      <c r="AL50" s="69"/>
      <c r="AM50" s="42"/>
      <c r="AN50" s="42"/>
      <c r="AO50" s="42"/>
      <c r="AP50" s="69"/>
      <c r="AQ50" s="69"/>
      <c r="AR50" s="69"/>
      <c r="AS50" s="42"/>
      <c r="AT50" s="42"/>
      <c r="AU50" s="42"/>
      <c r="AV50" s="69"/>
      <c r="AW50" s="69"/>
      <c r="AX50" s="69"/>
      <c r="AY50" s="42"/>
      <c r="AZ50" s="42"/>
      <c r="BA50" s="42"/>
      <c r="BB50" s="69"/>
      <c r="BC50" s="69"/>
      <c r="BD50" s="69"/>
      <c r="BE50" s="42"/>
      <c r="BF50" s="42"/>
      <c r="BG50" s="42"/>
      <c r="BH50" s="42"/>
      <c r="BI50" s="49"/>
      <c r="BJ50" s="42"/>
      <c r="BK50" s="52"/>
      <c r="BL50" s="52"/>
      <c r="BM50" s="52"/>
      <c r="BN50" s="52"/>
      <c r="BO50" s="52"/>
      <c r="BP50" s="52"/>
      <c r="BQ50" s="52"/>
      <c r="BT50" s="54"/>
      <c r="BU50" s="54"/>
      <c r="BV50" s="54"/>
      <c r="CA50" s="54"/>
      <c r="CB50" s="54"/>
    </row>
    <row r="51" spans="1:83" ht="12.6" customHeight="1">
      <c r="A51" s="287"/>
      <c r="B51" s="289"/>
      <c r="C51" s="290"/>
      <c r="D51" s="164"/>
      <c r="E51" s="155"/>
      <c r="F51" s="155"/>
      <c r="G51" s="151"/>
      <c r="H51" s="143"/>
      <c r="I51" s="143"/>
      <c r="J51" s="156"/>
      <c r="K51" s="153"/>
      <c r="L51" s="153"/>
      <c r="M51" s="154"/>
      <c r="N51" s="282" t="s">
        <v>78</v>
      </c>
      <c r="O51" s="283"/>
      <c r="P51" s="306" t="s">
        <v>60</v>
      </c>
      <c r="Q51" s="307"/>
      <c r="R51" s="342"/>
      <c r="S51" s="343"/>
      <c r="T51" s="343"/>
      <c r="U51" s="343"/>
      <c r="V51" s="344"/>
      <c r="W51" s="263" t="s">
        <v>60</v>
      </c>
      <c r="X51" s="264"/>
      <c r="Y51" s="267"/>
      <c r="Z51" s="268"/>
      <c r="AA51" s="268"/>
      <c r="AB51" s="268"/>
      <c r="AC51" s="401"/>
      <c r="AD51" s="107"/>
      <c r="AE51" s="49"/>
      <c r="AF51" s="10"/>
      <c r="AG51" s="10"/>
      <c r="AH51"/>
      <c r="AI51"/>
      <c r="AJ51" s="69"/>
      <c r="AK51" s="69"/>
      <c r="AL51" s="69"/>
      <c r="AM51" s="42"/>
      <c r="AN51" s="42"/>
      <c r="AO51" s="42"/>
      <c r="AP51" s="69"/>
      <c r="AQ51" s="69"/>
      <c r="AR51" s="69"/>
      <c r="AS51" s="42"/>
      <c r="AT51" s="42"/>
      <c r="AU51" s="42"/>
      <c r="AV51" s="69"/>
      <c r="AW51" s="69"/>
      <c r="AX51" s="69"/>
      <c r="AY51" s="42"/>
      <c r="AZ51" s="42"/>
      <c r="BA51" s="42"/>
      <c r="BB51" s="69"/>
      <c r="BC51" s="69"/>
      <c r="BD51" s="69"/>
      <c r="BE51" s="42"/>
      <c r="BF51" s="42"/>
      <c r="BG51" s="42"/>
      <c r="BH51" s="42"/>
      <c r="BI51" s="49"/>
      <c r="BJ51" s="42"/>
      <c r="BK51" s="52"/>
      <c r="BL51" s="52"/>
      <c r="BM51" s="52"/>
      <c r="BN51" s="52"/>
      <c r="BO51" s="52"/>
      <c r="BP51" s="52"/>
      <c r="BQ51" s="52"/>
      <c r="BT51" s="54"/>
      <c r="BU51" s="54"/>
      <c r="BV51" s="54"/>
      <c r="CA51" s="54"/>
      <c r="CB51" s="54"/>
    </row>
    <row r="52" spans="1:83" ht="12.6" customHeight="1">
      <c r="A52" s="288"/>
      <c r="B52" s="291"/>
      <c r="C52" s="292"/>
      <c r="D52" s="164"/>
      <c r="E52" s="155"/>
      <c r="F52" s="155"/>
      <c r="G52" s="151"/>
      <c r="H52" s="143"/>
      <c r="I52" s="143"/>
      <c r="J52" s="156"/>
      <c r="K52" s="153"/>
      <c r="L52" s="153"/>
      <c r="M52" s="154"/>
      <c r="N52" s="282"/>
      <c r="O52" s="283"/>
      <c r="P52" s="308"/>
      <c r="Q52" s="309"/>
      <c r="R52" s="335"/>
      <c r="S52" s="336"/>
      <c r="T52" s="336"/>
      <c r="U52" s="336"/>
      <c r="V52" s="337"/>
      <c r="W52" s="265"/>
      <c r="X52" s="266"/>
      <c r="Y52" s="270"/>
      <c r="Z52" s="271"/>
      <c r="AA52" s="271"/>
      <c r="AB52" s="271"/>
      <c r="AC52" s="402"/>
      <c r="AD52" s="107"/>
      <c r="AE52" s="49"/>
      <c r="AF52" s="10"/>
      <c r="AG52" s="10"/>
      <c r="AH52"/>
      <c r="AI52"/>
      <c r="AJ52" s="69"/>
      <c r="AK52" s="69"/>
      <c r="AL52" s="69"/>
      <c r="AM52" s="42"/>
      <c r="AN52" s="42"/>
      <c r="AO52" s="42"/>
      <c r="AP52" s="69"/>
      <c r="AQ52" s="69"/>
      <c r="AR52" s="69"/>
      <c r="AS52" s="42"/>
      <c r="AT52" s="42"/>
      <c r="AU52" s="42"/>
      <c r="AV52" s="69"/>
      <c r="AW52" s="69"/>
      <c r="AX52" s="69"/>
      <c r="AY52" s="42"/>
      <c r="AZ52" s="42"/>
      <c r="BA52" s="42"/>
      <c r="BB52" s="69"/>
      <c r="BC52" s="69"/>
      <c r="BD52" s="69"/>
      <c r="BE52" s="42"/>
      <c r="BF52" s="42"/>
      <c r="BG52" s="42"/>
      <c r="BH52" s="42"/>
      <c r="BI52" s="49"/>
      <c r="BJ52" s="42"/>
      <c r="BK52" s="52"/>
      <c r="BL52" s="52"/>
      <c r="BM52" s="52"/>
      <c r="BN52" s="52"/>
      <c r="BO52" s="52"/>
      <c r="BP52" s="52"/>
      <c r="BQ52" s="52"/>
      <c r="BT52" s="54"/>
      <c r="BU52" s="54"/>
      <c r="BV52" s="54"/>
      <c r="CA52" s="54"/>
      <c r="CB52" s="54"/>
    </row>
    <row r="53" spans="1:83" ht="12.6" customHeight="1">
      <c r="A53" s="251" t="s">
        <v>92</v>
      </c>
      <c r="B53" s="289"/>
      <c r="C53" s="290"/>
      <c r="D53" s="164"/>
      <c r="E53" s="155"/>
      <c r="F53" s="155"/>
      <c r="G53" s="151"/>
      <c r="H53" s="143"/>
      <c r="I53" s="143"/>
      <c r="J53" s="156"/>
      <c r="K53" s="153"/>
      <c r="L53" s="153"/>
      <c r="M53" s="154"/>
      <c r="N53" s="282"/>
      <c r="O53" s="283"/>
      <c r="P53" s="347" t="s">
        <v>120</v>
      </c>
      <c r="Q53" s="348"/>
      <c r="R53" s="412"/>
      <c r="S53" s="413"/>
      <c r="T53" s="413"/>
      <c r="U53" s="413"/>
      <c r="V53" s="414"/>
      <c r="W53" s="347" t="s">
        <v>121</v>
      </c>
      <c r="X53" s="348"/>
      <c r="Y53" s="403"/>
      <c r="Z53" s="404"/>
      <c r="AA53" s="404"/>
      <c r="AB53" s="404"/>
      <c r="AC53" s="405"/>
      <c r="AD53" s="86"/>
      <c r="AE53" s="49"/>
      <c r="AF53" s="10"/>
      <c r="AG53" s="10"/>
      <c r="AH53"/>
      <c r="AI53"/>
      <c r="AJ53" s="69"/>
      <c r="AK53" s="69"/>
      <c r="AL53" s="69"/>
      <c r="AM53" s="42"/>
      <c r="AN53" s="42"/>
      <c r="AO53" s="42"/>
      <c r="AP53" s="69"/>
      <c r="AQ53" s="69"/>
      <c r="AR53" s="69"/>
      <c r="AS53" s="42"/>
      <c r="AT53" s="42"/>
      <c r="AU53" s="42"/>
      <c r="AV53" s="69"/>
      <c r="AW53" s="69"/>
      <c r="AX53" s="69"/>
      <c r="AY53" s="42"/>
      <c r="AZ53" s="42"/>
      <c r="BA53" s="42"/>
      <c r="BB53" s="69"/>
      <c r="BC53" s="69"/>
      <c r="BD53" s="69"/>
      <c r="BE53" s="42"/>
      <c r="BF53" s="42"/>
      <c r="BG53" s="42"/>
      <c r="BH53" s="42"/>
      <c r="BI53" s="49"/>
      <c r="BJ53" s="42"/>
      <c r="BK53" s="52"/>
      <c r="BL53" s="52"/>
      <c r="BM53" s="52"/>
      <c r="BN53" s="52"/>
      <c r="BO53" s="52"/>
      <c r="BP53" s="52"/>
      <c r="BQ53" s="52"/>
      <c r="BT53" s="54"/>
      <c r="BU53" s="54"/>
      <c r="BV53" s="54"/>
      <c r="CA53" s="54"/>
      <c r="CB53" s="54"/>
    </row>
    <row r="54" spans="1:83" ht="12.6" customHeight="1">
      <c r="A54" s="286"/>
      <c r="B54" s="291"/>
      <c r="C54" s="292"/>
      <c r="D54" s="164"/>
      <c r="E54" s="155"/>
      <c r="F54" s="155"/>
      <c r="G54" s="151"/>
      <c r="H54" s="143"/>
      <c r="I54" s="143"/>
      <c r="J54" s="156"/>
      <c r="K54" s="153"/>
      <c r="L54" s="153"/>
      <c r="M54" s="154"/>
      <c r="N54" s="282"/>
      <c r="O54" s="283"/>
      <c r="P54" s="349"/>
      <c r="Q54" s="350"/>
      <c r="R54" s="415"/>
      <c r="S54" s="416"/>
      <c r="T54" s="416"/>
      <c r="U54" s="416"/>
      <c r="V54" s="417"/>
      <c r="W54" s="349"/>
      <c r="X54" s="350"/>
      <c r="Y54" s="270"/>
      <c r="Z54" s="271"/>
      <c r="AA54" s="271"/>
      <c r="AB54" s="271"/>
      <c r="AC54" s="402"/>
      <c r="AD54" s="85"/>
      <c r="AE54" s="49"/>
      <c r="AF54" s="10"/>
      <c r="AG54" s="10"/>
      <c r="AH54"/>
      <c r="AI54"/>
      <c r="AJ54" s="69"/>
      <c r="AK54" s="69"/>
      <c r="AL54" s="69"/>
      <c r="AM54" s="42"/>
      <c r="AN54" s="42"/>
      <c r="AO54" s="42"/>
      <c r="AP54" s="69"/>
      <c r="AQ54" s="69"/>
      <c r="AR54" s="69"/>
      <c r="AS54" s="42"/>
      <c r="AT54" s="42"/>
      <c r="AU54" s="42"/>
      <c r="AV54" s="69"/>
      <c r="AW54" s="69"/>
      <c r="AX54" s="69"/>
      <c r="AY54" s="42"/>
      <c r="AZ54" s="42"/>
      <c r="BA54" s="42"/>
      <c r="BB54" s="69"/>
      <c r="BC54" s="69"/>
      <c r="BD54" s="69"/>
      <c r="BE54" s="42"/>
      <c r="BF54" s="42"/>
      <c r="BG54" s="42"/>
      <c r="BH54" s="42"/>
      <c r="BI54" s="49"/>
      <c r="BJ54" s="42"/>
      <c r="BK54" s="52"/>
      <c r="BL54" s="52"/>
      <c r="BM54" s="52"/>
      <c r="BN54" s="52"/>
      <c r="BO54" s="52"/>
      <c r="BP54" s="52"/>
      <c r="BQ54" s="52"/>
      <c r="BT54" s="54"/>
      <c r="BU54" s="54"/>
      <c r="BV54" s="54"/>
      <c r="CA54" s="54"/>
      <c r="CB54" s="54"/>
    </row>
    <row r="55" spans="1:83" ht="12.6" customHeight="1">
      <c r="A55" s="287"/>
      <c r="B55" s="289"/>
      <c r="C55" s="290"/>
      <c r="D55" s="165"/>
      <c r="E55" s="165"/>
      <c r="F55" s="165"/>
      <c r="G55" s="165"/>
      <c r="H55" s="165"/>
      <c r="I55" s="165"/>
      <c r="J55" s="165"/>
      <c r="K55" s="166"/>
      <c r="L55" s="166"/>
      <c r="M55" s="167"/>
      <c r="N55" s="282"/>
      <c r="O55" s="283"/>
      <c r="P55" s="372" t="s">
        <v>58</v>
      </c>
      <c r="Q55" s="309"/>
      <c r="R55" s="338"/>
      <c r="S55" s="339"/>
      <c r="T55" s="339"/>
      <c r="U55" s="339"/>
      <c r="V55" s="122" t="s">
        <v>73</v>
      </c>
      <c r="W55" s="303" t="s">
        <v>58</v>
      </c>
      <c r="X55" s="304"/>
      <c r="Y55" s="338"/>
      <c r="Z55" s="339"/>
      <c r="AA55" s="339"/>
      <c r="AB55" s="339"/>
      <c r="AC55" s="118" t="s">
        <v>73</v>
      </c>
      <c r="AD55" s="66"/>
      <c r="AE55" s="49"/>
      <c r="AF55" s="10"/>
      <c r="AG55" s="10"/>
      <c r="AH55"/>
      <c r="AI55"/>
      <c r="AJ55" s="69"/>
      <c r="AK55" s="69"/>
      <c r="AL55" s="69"/>
      <c r="AM55" s="42"/>
      <c r="AN55" s="42"/>
      <c r="AO55" s="42"/>
      <c r="AP55" s="69"/>
      <c r="AQ55" s="69"/>
      <c r="AR55" s="69"/>
      <c r="AS55" s="42"/>
      <c r="AT55" s="42"/>
      <c r="AU55" s="42"/>
      <c r="AV55" s="69"/>
      <c r="AW55" s="69"/>
      <c r="AX55" s="69"/>
      <c r="AY55" s="42"/>
      <c r="AZ55" s="42"/>
      <c r="BA55" s="42"/>
      <c r="BB55" s="69"/>
      <c r="BC55" s="69"/>
      <c r="BD55" s="69"/>
      <c r="BE55" s="42"/>
      <c r="BF55" s="42"/>
      <c r="BG55" s="42"/>
      <c r="BH55" s="42"/>
      <c r="BI55" s="49"/>
      <c r="BJ55" s="42"/>
      <c r="BK55" s="52"/>
      <c r="BL55" s="52"/>
      <c r="BM55" s="52"/>
      <c r="BN55" s="52"/>
      <c r="BO55" s="52"/>
      <c r="BP55" s="52"/>
      <c r="BQ55" s="52"/>
      <c r="BT55" s="54"/>
      <c r="BU55" s="54"/>
      <c r="BV55" s="54"/>
      <c r="CA55" s="54"/>
      <c r="CB55" s="54"/>
    </row>
    <row r="56" spans="1:83" ht="12.6" customHeight="1">
      <c r="A56" s="288"/>
      <c r="B56" s="291"/>
      <c r="C56" s="292"/>
      <c r="D56" s="165"/>
      <c r="E56" s="165"/>
      <c r="F56" s="165"/>
      <c r="G56" s="165"/>
      <c r="H56" s="165"/>
      <c r="I56" s="165"/>
      <c r="J56" s="165"/>
      <c r="K56" s="166"/>
      <c r="L56" s="166"/>
      <c r="M56" s="167"/>
      <c r="N56" s="282"/>
      <c r="O56" s="283"/>
      <c r="P56" s="308"/>
      <c r="Q56" s="309"/>
      <c r="R56" s="340"/>
      <c r="S56" s="341"/>
      <c r="T56" s="341"/>
      <c r="U56" s="341"/>
      <c r="V56" s="121"/>
      <c r="W56" s="265"/>
      <c r="X56" s="266"/>
      <c r="Y56" s="340"/>
      <c r="Z56" s="341"/>
      <c r="AA56" s="341"/>
      <c r="AB56" s="341"/>
      <c r="AC56" s="119"/>
      <c r="AD56" s="482" t="s">
        <v>81</v>
      </c>
      <c r="AF56" s="10"/>
      <c r="AG56" s="10"/>
      <c r="AH56"/>
      <c r="AI56"/>
      <c r="AJ56" s="69"/>
      <c r="AK56" s="69"/>
      <c r="AL56" s="69"/>
      <c r="AM56" s="42"/>
      <c r="AN56" s="42"/>
      <c r="AO56" s="42"/>
      <c r="AP56" s="69"/>
      <c r="AQ56" s="69"/>
      <c r="AR56" s="69"/>
      <c r="AS56" s="42"/>
      <c r="AT56" s="42"/>
      <c r="AU56" s="42"/>
      <c r="AV56" s="69"/>
      <c r="AW56" s="69"/>
      <c r="AX56" s="69"/>
      <c r="AY56" s="42"/>
      <c r="AZ56" s="42"/>
      <c r="BA56" s="42"/>
      <c r="BB56" s="69"/>
      <c r="BC56" s="69"/>
      <c r="BD56" s="69"/>
      <c r="BE56" s="42"/>
      <c r="BF56" s="42"/>
      <c r="BG56" s="42"/>
      <c r="BH56" s="42"/>
      <c r="BI56" s="49"/>
      <c r="BJ56" s="42"/>
      <c r="BK56" s="52"/>
      <c r="BL56" s="52"/>
      <c r="BM56" s="52"/>
      <c r="BN56" s="52"/>
      <c r="BO56" s="52"/>
      <c r="BP56" s="52"/>
      <c r="BQ56" s="52"/>
      <c r="BT56" s="54"/>
      <c r="BU56" s="54"/>
      <c r="BV56" s="54"/>
      <c r="CA56" s="54"/>
      <c r="CB56" s="54"/>
    </row>
    <row r="57" spans="1:83" ht="12.6" customHeight="1">
      <c r="A57" s="201" t="s">
        <v>65</v>
      </c>
      <c r="B57" s="289"/>
      <c r="C57" s="290"/>
      <c r="D57" s="164"/>
      <c r="E57" s="155"/>
      <c r="F57" s="155"/>
      <c r="G57" s="151"/>
      <c r="H57" s="143"/>
      <c r="I57" s="143"/>
      <c r="J57" s="156"/>
      <c r="K57" s="153"/>
      <c r="L57" s="153"/>
      <c r="M57" s="154"/>
      <c r="N57" s="282"/>
      <c r="O57" s="283"/>
      <c r="P57" s="373" t="s">
        <v>61</v>
      </c>
      <c r="Q57" s="374"/>
      <c r="R57" s="9" t="s">
        <v>63</v>
      </c>
      <c r="S57" s="71" t="s">
        <v>53</v>
      </c>
      <c r="T57" s="71" t="s">
        <v>54</v>
      </c>
      <c r="U57" s="72" t="s">
        <v>55</v>
      </c>
      <c r="V57" s="73" t="s">
        <v>64</v>
      </c>
      <c r="W57" s="303" t="s">
        <v>61</v>
      </c>
      <c r="X57" s="304"/>
      <c r="Y57" s="9" t="s">
        <v>63</v>
      </c>
      <c r="Z57" s="71" t="s">
        <v>53</v>
      </c>
      <c r="AA57" s="71" t="s">
        <v>54</v>
      </c>
      <c r="AB57" s="72" t="s">
        <v>55</v>
      </c>
      <c r="AC57" s="74" t="s">
        <v>64</v>
      </c>
      <c r="AD57" s="483"/>
      <c r="AF57" s="10"/>
      <c r="AG57" s="10"/>
      <c r="AH57"/>
      <c r="AI57"/>
      <c r="AJ57" s="69"/>
      <c r="AK57" s="69"/>
      <c r="AL57" s="69"/>
      <c r="AM57" s="42"/>
      <c r="AN57" s="42"/>
      <c r="AO57" s="42"/>
      <c r="AP57" s="69"/>
      <c r="AQ57" s="69"/>
      <c r="AR57" s="69"/>
      <c r="AS57" s="42"/>
      <c r="AT57" s="42"/>
      <c r="AU57" s="42"/>
      <c r="AV57" s="69"/>
      <c r="AW57" s="69"/>
      <c r="AX57" s="69"/>
      <c r="AY57" s="42"/>
      <c r="AZ57" s="42"/>
      <c r="BA57" s="42"/>
      <c r="BB57" s="69"/>
      <c r="BC57" s="69"/>
      <c r="BD57" s="69"/>
      <c r="BE57" s="42"/>
      <c r="BF57" s="42"/>
      <c r="BG57" s="42"/>
      <c r="BH57" s="42"/>
      <c r="BI57" s="49"/>
      <c r="BJ57" s="42"/>
      <c r="BK57" s="52"/>
      <c r="BL57" s="52"/>
      <c r="BM57" s="52"/>
      <c r="BN57" s="52"/>
      <c r="BO57" s="52"/>
      <c r="BP57" s="52"/>
      <c r="BQ57" s="52"/>
      <c r="BT57" s="54"/>
      <c r="BU57" s="54"/>
      <c r="BV57" s="54"/>
      <c r="CA57" s="54"/>
      <c r="CB57" s="54"/>
    </row>
    <row r="58" spans="1:83" ht="12.6" customHeight="1">
      <c r="A58" s="202"/>
      <c r="B58" s="291"/>
      <c r="C58" s="292"/>
      <c r="D58" s="164"/>
      <c r="E58" s="155"/>
      <c r="F58" s="155"/>
      <c r="G58" s="151"/>
      <c r="H58" s="143"/>
      <c r="I58" s="143"/>
      <c r="J58" s="156"/>
      <c r="K58" s="153"/>
      <c r="L58" s="153"/>
      <c r="M58" s="154"/>
      <c r="N58" s="282"/>
      <c r="O58" s="283"/>
      <c r="P58" s="375"/>
      <c r="Q58" s="376"/>
      <c r="R58" s="111"/>
      <c r="S58" s="99"/>
      <c r="T58" s="99"/>
      <c r="U58" s="99"/>
      <c r="V58" s="112"/>
      <c r="W58" s="265"/>
      <c r="X58" s="266"/>
      <c r="Y58" s="111" t="s">
        <v>82</v>
      </c>
      <c r="Z58" s="99" t="s">
        <v>82</v>
      </c>
      <c r="AA58" s="99" t="s">
        <v>82</v>
      </c>
      <c r="AB58" s="99" t="s">
        <v>82</v>
      </c>
      <c r="AC58" s="113" t="s">
        <v>82</v>
      </c>
      <c r="AD58" s="483"/>
      <c r="AF58" s="10"/>
      <c r="AG58" s="10"/>
      <c r="AH58"/>
      <c r="AI58"/>
      <c r="AJ58" s="69"/>
      <c r="AK58" s="69"/>
      <c r="AL58" s="69"/>
      <c r="AM58" s="42"/>
      <c r="AN58" s="42"/>
      <c r="AO58" s="42"/>
      <c r="AP58" s="69"/>
      <c r="AQ58" s="69"/>
      <c r="AR58" s="69"/>
      <c r="AS58" s="42"/>
      <c r="AT58" s="42"/>
      <c r="AU58" s="42"/>
      <c r="AV58" s="69"/>
      <c r="AW58" s="69"/>
      <c r="AX58" s="69"/>
      <c r="AY58" s="42"/>
      <c r="AZ58" s="42"/>
      <c r="BA58" s="42"/>
      <c r="BB58" s="69"/>
      <c r="BC58" s="69"/>
      <c r="BD58" s="69"/>
      <c r="BE58" s="42"/>
      <c r="BF58" s="42"/>
      <c r="BG58" s="42"/>
      <c r="BH58" s="42"/>
      <c r="BI58" s="49"/>
      <c r="BJ58" s="42"/>
      <c r="BK58" s="52"/>
      <c r="BL58" s="52"/>
      <c r="BM58" s="52"/>
      <c r="BN58" s="52"/>
      <c r="BO58" s="52"/>
      <c r="BP58" s="52"/>
      <c r="BQ58" s="52"/>
      <c r="BT58" s="54"/>
      <c r="BU58" s="54"/>
      <c r="BV58" s="54"/>
      <c r="CA58" s="54"/>
      <c r="CB58" s="54"/>
    </row>
    <row r="59" spans="1:83" ht="12.6" customHeight="1">
      <c r="A59" s="251" t="s">
        <v>66</v>
      </c>
      <c r="B59" s="253" t="s">
        <v>96</v>
      </c>
      <c r="C59" s="254"/>
      <c r="D59" s="164"/>
      <c r="E59" s="155"/>
      <c r="F59" s="155"/>
      <c r="G59" s="151"/>
      <c r="H59" s="143"/>
      <c r="I59" s="143"/>
      <c r="J59" s="156"/>
      <c r="K59" s="153"/>
      <c r="L59" s="153"/>
      <c r="M59" s="154"/>
      <c r="N59" s="282"/>
      <c r="O59" s="283"/>
      <c r="P59" s="284" t="s">
        <v>62</v>
      </c>
      <c r="Q59" s="285"/>
      <c r="R59" s="522" t="s">
        <v>82</v>
      </c>
      <c r="S59" s="523"/>
      <c r="T59" s="523"/>
      <c r="U59" s="523"/>
      <c r="V59" s="128" t="s">
        <v>73</v>
      </c>
      <c r="W59" s="284" t="s">
        <v>62</v>
      </c>
      <c r="X59" s="379"/>
      <c r="Y59" s="355" t="s">
        <v>82</v>
      </c>
      <c r="Z59" s="356"/>
      <c r="AA59" s="356"/>
      <c r="AB59" s="356"/>
      <c r="AC59" s="129" t="s">
        <v>73</v>
      </c>
      <c r="AD59" s="84"/>
      <c r="AF59" s="10"/>
      <c r="AG59" s="10"/>
      <c r="AH59"/>
      <c r="AI59"/>
      <c r="AJ59" s="69"/>
      <c r="AK59" s="69"/>
      <c r="AL59" s="69"/>
      <c r="AM59" s="42"/>
      <c r="AN59" s="42"/>
      <c r="AO59" s="42"/>
      <c r="AP59" s="69"/>
      <c r="AQ59" s="69"/>
      <c r="AR59" s="69"/>
      <c r="AS59" s="42"/>
      <c r="AT59" s="42"/>
      <c r="AU59" s="42"/>
      <c r="AV59" s="69"/>
      <c r="AW59" s="69"/>
      <c r="AX59" s="69"/>
      <c r="AY59" s="42"/>
      <c r="AZ59" s="42"/>
      <c r="BA59" s="42"/>
      <c r="BB59" s="69"/>
      <c r="BC59" s="69"/>
      <c r="BD59" s="69"/>
      <c r="BE59" s="42"/>
      <c r="BF59" s="42"/>
      <c r="BG59" s="42"/>
      <c r="BH59" s="42"/>
      <c r="BI59" s="49"/>
      <c r="BJ59" s="42"/>
      <c r="BK59" s="52"/>
      <c r="BL59" s="52"/>
      <c r="BM59" s="52"/>
      <c r="BN59" s="52"/>
      <c r="BO59" s="52"/>
      <c r="BP59" s="52"/>
      <c r="BQ59" s="52"/>
      <c r="BT59" s="54"/>
      <c r="BU59" s="54"/>
      <c r="BV59" s="54"/>
      <c r="CA59" s="54"/>
      <c r="CB59" s="54"/>
    </row>
    <row r="60" spans="1:83" ht="12.6" customHeight="1" thickBot="1">
      <c r="A60" s="252"/>
      <c r="B60" s="255"/>
      <c r="C60" s="256"/>
      <c r="D60" s="168"/>
      <c r="E60" s="169"/>
      <c r="F60" s="169"/>
      <c r="G60" s="170"/>
      <c r="H60" s="141"/>
      <c r="I60" s="141"/>
      <c r="J60" s="171"/>
      <c r="K60" s="172"/>
      <c r="L60" s="172"/>
      <c r="M60" s="173"/>
      <c r="N60" s="133"/>
      <c r="O60" s="92"/>
      <c r="P60" s="329" t="s">
        <v>59</v>
      </c>
      <c r="Q60" s="330"/>
      <c r="R60" s="516"/>
      <c r="S60" s="517"/>
      <c r="T60" s="517"/>
      <c r="U60" s="517"/>
      <c r="V60" s="130" t="s">
        <v>72</v>
      </c>
      <c r="W60" s="329" t="s">
        <v>59</v>
      </c>
      <c r="X60" s="366"/>
      <c r="Y60" s="360" t="s">
        <v>82</v>
      </c>
      <c r="Z60" s="361"/>
      <c r="AA60" s="361"/>
      <c r="AB60" s="361"/>
      <c r="AC60" s="131" t="s">
        <v>72</v>
      </c>
      <c r="AD60" s="85"/>
      <c r="AE60" s="49"/>
      <c r="AF60" s="10"/>
      <c r="AG60" s="10"/>
      <c r="AH60"/>
      <c r="AI60"/>
      <c r="AJ60" s="69"/>
      <c r="AK60" s="69"/>
      <c r="AL60" s="69"/>
      <c r="AM60" s="42"/>
      <c r="AN60" s="42"/>
      <c r="AO60" s="42"/>
      <c r="AP60" s="69"/>
      <c r="AQ60" s="69"/>
      <c r="AR60" s="69"/>
      <c r="AS60" s="42"/>
      <c r="AT60" s="42"/>
      <c r="AU60" s="42"/>
      <c r="AV60" s="69"/>
      <c r="AW60" s="69"/>
      <c r="AX60" s="69"/>
      <c r="AY60" s="42"/>
      <c r="AZ60" s="42"/>
      <c r="BA60" s="42"/>
      <c r="BB60" s="69"/>
      <c r="BC60" s="69"/>
      <c r="BD60" s="69"/>
      <c r="BE60" s="42"/>
      <c r="BF60" s="42"/>
      <c r="BG60" s="42"/>
      <c r="BH60" s="42"/>
      <c r="BI60" s="49"/>
      <c r="BJ60" s="42"/>
      <c r="BK60" s="52"/>
      <c r="BL60" s="52"/>
      <c r="BM60" s="52"/>
      <c r="BN60" s="52"/>
      <c r="BO60" s="52"/>
      <c r="BP60" s="52"/>
      <c r="BQ60" s="52"/>
      <c r="BT60" s="54"/>
      <c r="BU60" s="54"/>
      <c r="BV60" s="54"/>
      <c r="CA60" s="54"/>
      <c r="CB60" s="54"/>
    </row>
    <row r="61" spans="1:83" s="10" customFormat="1" ht="15" customHeight="1">
      <c r="A61" s="174" t="s">
        <v>39</v>
      </c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F61" s="11"/>
      <c r="AG61" s="11"/>
      <c r="AH61"/>
      <c r="AI61"/>
    </row>
    <row r="62" spans="1:83" s="10" customFormat="1" ht="28.5" customHeight="1" thickBot="1">
      <c r="A62" s="174"/>
      <c r="B62" s="17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F62" s="11"/>
      <c r="AG62" s="11"/>
      <c r="AH62"/>
      <c r="AI62"/>
    </row>
    <row r="63" spans="1:83" s="10" customFormat="1" ht="28.5" customHeight="1" thickBot="1">
      <c r="A63" s="298" t="s">
        <v>41</v>
      </c>
      <c r="B63" s="299"/>
      <c r="C63" s="300" t="str">
        <f>C2</f>
        <v>令８秋</v>
      </c>
      <c r="D63" s="301"/>
      <c r="E63" s="302"/>
      <c r="F63" s="175" t="s">
        <v>42</v>
      </c>
      <c r="G63" s="321" t="s">
        <v>97</v>
      </c>
      <c r="H63" s="322"/>
      <c r="I63" s="322"/>
      <c r="J63" s="322"/>
      <c r="K63" s="322"/>
      <c r="L63" s="322"/>
      <c r="M63" s="322"/>
      <c r="N63" s="322"/>
      <c r="O63" s="322"/>
      <c r="P63" s="322"/>
      <c r="Q63" s="322"/>
      <c r="R63" s="323"/>
      <c r="S63" s="510"/>
      <c r="T63" s="511"/>
      <c r="U63" s="512"/>
      <c r="V63" s="75" t="s">
        <v>79</v>
      </c>
      <c r="W63" s="513" t="str">
        <f>C7&amp;"　"&amp;F7</f>
        <v>　</v>
      </c>
      <c r="X63" s="514"/>
      <c r="Y63" s="514"/>
      <c r="Z63" s="514"/>
      <c r="AA63" s="514"/>
      <c r="AB63" s="514"/>
      <c r="AC63" s="515"/>
      <c r="AD63" s="108"/>
      <c r="AF63" s="11"/>
      <c r="AG63" s="11"/>
      <c r="AH63"/>
      <c r="AI63"/>
    </row>
    <row r="64" spans="1:83" ht="20.25" customHeight="1" thickBot="1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6"/>
      <c r="L64" s="166"/>
      <c r="M64" s="166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49"/>
      <c r="AF64" s="11"/>
      <c r="AG64" s="11"/>
      <c r="AH64"/>
      <c r="AI64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</row>
    <row r="65" spans="1:82" ht="12.75" customHeight="1">
      <c r="A65" s="176" t="s">
        <v>22</v>
      </c>
      <c r="B65" s="246" t="s">
        <v>23</v>
      </c>
      <c r="C65" s="247"/>
      <c r="D65" s="247"/>
      <c r="E65" s="247"/>
      <c r="F65" s="247"/>
      <c r="G65" s="248"/>
      <c r="H65" s="246" t="s">
        <v>26</v>
      </c>
      <c r="I65" s="247"/>
      <c r="J65" s="248"/>
      <c r="K65" s="246" t="s">
        <v>27</v>
      </c>
      <c r="L65" s="247"/>
      <c r="M65" s="247"/>
      <c r="N65" s="76" t="s">
        <v>32</v>
      </c>
      <c r="O65" s="12"/>
      <c r="P65" s="77"/>
      <c r="Q65" s="77"/>
      <c r="R65" s="77"/>
      <c r="S65" s="77"/>
      <c r="T65" s="77"/>
      <c r="U65" s="78"/>
      <c r="V65" s="78"/>
      <c r="W65" s="78"/>
      <c r="X65" s="78"/>
      <c r="Y65" s="77"/>
      <c r="Z65" s="77"/>
      <c r="AA65" s="77"/>
      <c r="AB65" s="78"/>
      <c r="AC65" s="79"/>
      <c r="AE65" s="55"/>
      <c r="AF65" s="10"/>
      <c r="AG65" s="10"/>
      <c r="AH65"/>
      <c r="AI65"/>
      <c r="AJ65" s="69"/>
      <c r="AK65" s="69"/>
      <c r="AL65" s="69"/>
      <c r="AM65" s="42"/>
      <c r="AN65" s="42"/>
      <c r="AO65" s="42"/>
      <c r="AP65" s="69"/>
      <c r="AQ65" s="69"/>
      <c r="AR65" s="69"/>
      <c r="AS65" s="42"/>
      <c r="AT65" s="42"/>
      <c r="AU65" s="42"/>
      <c r="AV65" s="69"/>
      <c r="AW65" s="69"/>
      <c r="AX65" s="69"/>
      <c r="AY65" s="42"/>
      <c r="AZ65" s="42"/>
      <c r="BA65" s="42"/>
      <c r="BB65" s="69"/>
      <c r="BC65" s="69"/>
      <c r="BD65" s="69"/>
      <c r="BE65" s="42"/>
      <c r="BF65" s="42"/>
      <c r="BG65" s="42"/>
      <c r="BH65" s="42"/>
      <c r="BI65" s="49"/>
      <c r="BJ65" s="42"/>
      <c r="BK65" s="52"/>
      <c r="BL65" s="52"/>
      <c r="BM65" s="52"/>
      <c r="BN65" s="52"/>
      <c r="BO65" s="52"/>
      <c r="BP65" s="52"/>
      <c r="BQ65" s="52"/>
      <c r="BT65" s="54"/>
      <c r="BU65" s="54"/>
      <c r="BV65" s="54"/>
      <c r="CA65" s="54"/>
      <c r="CB65" s="54"/>
    </row>
    <row r="66" spans="1:82" ht="12.75" customHeight="1">
      <c r="A66" s="249"/>
      <c r="B66" s="240"/>
      <c r="C66" s="241"/>
      <c r="D66" s="241"/>
      <c r="E66" s="241"/>
      <c r="F66" s="241"/>
      <c r="G66" s="242"/>
      <c r="H66" s="139" t="s">
        <v>24</v>
      </c>
      <c r="I66" s="139"/>
      <c r="J66" s="140"/>
      <c r="K66" s="259" t="str">
        <f>IF($J66&lt;&gt;"",IF($AF66="0-",AP66,IF($AF66="+0",AV66,IF($AF66="+-",BB66,AJ66))),"")</f>
        <v/>
      </c>
      <c r="L66" s="277" t="str">
        <f>IF($J66&lt;&gt;"",IF($AF66="0-",AQ66,IF($AF66="+0",AW66,IF($AF66="+-",BC66,AK66))),"")</f>
        <v/>
      </c>
      <c r="M66" s="259" t="str">
        <f>IF($J66&lt;&gt;"",IF($AF66="0-",AR66,IF($AF66="+0",AX66,IF($AF66="+-",BD66,AL66))),"")</f>
        <v/>
      </c>
      <c r="N66" s="6"/>
      <c r="O66" s="4"/>
      <c r="P66" s="4"/>
      <c r="Q66" s="4"/>
      <c r="R66" s="4"/>
      <c r="S66" s="4"/>
      <c r="T66" s="4"/>
      <c r="U66" s="56"/>
      <c r="V66" s="56"/>
      <c r="W66" s="56"/>
      <c r="X66" s="56"/>
      <c r="Y66" s="4"/>
      <c r="Z66" s="4"/>
      <c r="AA66" s="4"/>
      <c r="AB66" s="56"/>
      <c r="AC66" s="123"/>
      <c r="AD66" s="49"/>
      <c r="AE66" s="55"/>
      <c r="AF66" s="353"/>
      <c r="AG66" s="345" t="str">
        <f>IF(AF66&lt;&gt;"",VLOOKUP(AF66,$AH$13:$AI$16,2),"")</f>
        <v/>
      </c>
      <c r="AH66"/>
      <c r="AI66"/>
      <c r="AJ66" s="44">
        <f>IF(AN66&gt;=12,DATEDIF(BK66,BN66,"y")+1,DATEDIF(BK66,BN66,"y"))</f>
        <v>0</v>
      </c>
      <c r="AK66" s="44">
        <f>IF(AN66&gt;=12,AN66-12,AN66)</f>
        <v>0</v>
      </c>
      <c r="AL66" s="45" t="str">
        <f>IF(AO66&lt;=15,"半",0)</f>
        <v>半</v>
      </c>
      <c r="AM66" s="41">
        <f>DATEDIF(BK66,BN66,"y")</f>
        <v>0</v>
      </c>
      <c r="AN66" s="42">
        <f>IF(AO66&gt;=16,DATEDIF(BK66,BN66,"ym")+1,DATEDIF(BK66,BN66,"ym"))</f>
        <v>0</v>
      </c>
      <c r="AO66" s="43">
        <f>DATEDIF(BK66,BN66,"md")</f>
        <v>14</v>
      </c>
      <c r="AP66" s="44" t="e">
        <f>IF(AT66&gt;=12,DATEDIF(BK66,BO66,"y")+1,DATEDIF(BK66,BO66,"y"))</f>
        <v>#NUM!</v>
      </c>
      <c r="AQ66" s="44" t="e">
        <f>IF(AT66&gt;=12,AT66-12,AT66)</f>
        <v>#NUM!</v>
      </c>
      <c r="AR66" s="45" t="e">
        <f>IF(AU66&lt;=15,"半",0)</f>
        <v>#NUM!</v>
      </c>
      <c r="AS66" s="41" t="e">
        <f>DATEDIF(BK66,BO66,"y")</f>
        <v>#NUM!</v>
      </c>
      <c r="AT66" s="42" t="e">
        <f>IF(AU66&gt;=16,DATEDIF(BK66,BO66,"ym")+1,DATEDIF(BK66,BO66,"ym"))</f>
        <v>#NUM!</v>
      </c>
      <c r="AU66" s="43" t="e">
        <f>DATEDIF(BK66,BO66,"md")</f>
        <v>#NUM!</v>
      </c>
      <c r="AV66" s="44" t="e">
        <f>IF(AZ66&gt;=12,DATEDIF(BL66,BN66,"y")+1,DATEDIF(BL66,BN66,"y"))</f>
        <v>#NUM!</v>
      </c>
      <c r="AW66" s="44" t="e">
        <f>IF(AZ66&gt;=12,AZ66-12,AZ66)</f>
        <v>#NUM!</v>
      </c>
      <c r="AX66" s="45" t="e">
        <f>IF(BA66&lt;=15,"半",0)</f>
        <v>#NUM!</v>
      </c>
      <c r="AY66" s="41" t="e">
        <f>DATEDIF(BL66,BN66,"y")</f>
        <v>#NUM!</v>
      </c>
      <c r="AZ66" s="42" t="e">
        <f>IF(BA66&gt;=16,DATEDIF(BL66,BN66,"ym")+1,DATEDIF(BL66,BN66,"ym"))</f>
        <v>#NUM!</v>
      </c>
      <c r="BA66" s="42" t="e">
        <f>DATEDIF(BL66,BN66,"md")</f>
        <v>#NUM!</v>
      </c>
      <c r="BB66" s="44" t="e">
        <f>IF(BF66&gt;=12,DATEDIF(BL66,BO66,"y")+1,DATEDIF(BL66,BO66,"y"))</f>
        <v>#NUM!</v>
      </c>
      <c r="BC66" s="44" t="e">
        <f>IF(BF66&gt;=12,BF66-12,BF66)</f>
        <v>#NUM!</v>
      </c>
      <c r="BD66" s="45" t="e">
        <f>IF(BG66&lt;=15,"半",0)</f>
        <v>#NUM!</v>
      </c>
      <c r="BE66" s="41" t="e">
        <f>DATEDIF(BL66,BO66,"y")</f>
        <v>#NUM!</v>
      </c>
      <c r="BF66" s="42" t="e">
        <f>IF(BG66&gt;=16,DATEDIF(BL66,BO66,"ym")+1,DATEDIF(BL66,BO66,"ym"))</f>
        <v>#NUM!</v>
      </c>
      <c r="BG66" s="43" t="e">
        <f>DATEDIF(BL66,BO66,"md")</f>
        <v>#NUM!</v>
      </c>
      <c r="BH66" s="42"/>
      <c r="BI66" s="49">
        <f>IF(J67="現在",$AG$6,J67)</f>
        <v>0</v>
      </c>
      <c r="BJ66" s="42">
        <v>2</v>
      </c>
      <c r="BK66" s="51">
        <f>IF(DAY(J66)&lt;=15,J66-DAY(J66)+1,J66-DAY(J66)+16)</f>
        <v>1</v>
      </c>
      <c r="BL66" s="51">
        <f>IF(DAY(BK66)=1,BK66+15,BU66)</f>
        <v>16</v>
      </c>
      <c r="BM66" s="52"/>
      <c r="BN66" s="116">
        <f>IF(CD66&gt;=16,CB66,IF(J67="現在",$AG$6-CD66+15,J67-CD66+15))</f>
        <v>15</v>
      </c>
      <c r="BO66" s="53">
        <f>IF(DAY(BN66)=15,BN66-DAY(BN66),BN66-DAY(BN66)+15)</f>
        <v>0</v>
      </c>
      <c r="BP66" s="52"/>
      <c r="BQ66" s="52"/>
      <c r="BR66" s="50">
        <f>YEAR(J66)</f>
        <v>1900</v>
      </c>
      <c r="BS66" s="50">
        <f>MONTH(J66)+1</f>
        <v>2</v>
      </c>
      <c r="BT66" s="54" t="str">
        <f>CONCATENATE(BR66,"/",BS66,"/",1)</f>
        <v>1900/2/1</v>
      </c>
      <c r="BU66" s="54">
        <f t="shared" ref="BU66:BU124" si="0">BT66+1-1</f>
        <v>32</v>
      </c>
      <c r="BV66" s="54">
        <f>BT66-1</f>
        <v>31</v>
      </c>
      <c r="BW66" s="50">
        <f t="shared" ref="BW66:BW124" si="1">DAY(BV66)</f>
        <v>31</v>
      </c>
      <c r="BX66" s="50">
        <f>DAY(J66)</f>
        <v>0</v>
      </c>
      <c r="BY66" s="50">
        <f>YEAR(BI66)</f>
        <v>1900</v>
      </c>
      <c r="BZ66" s="50">
        <f>IF(MONTH(BI66)=12,MONTH(BI66)-12+1,MONTH(BI66)+1)</f>
        <v>2</v>
      </c>
      <c r="CA66" s="54" t="str">
        <f>IF(BZ66=1,CONCATENATE(BY66+1,"/",BZ66,"/",1),CONCATENATE(BY66,"/",BZ66,"/",1))</f>
        <v>1900/2/1</v>
      </c>
      <c r="CB66" s="54">
        <f t="shared" ref="CB66:CB124" si="2">CA66-1</f>
        <v>31</v>
      </c>
      <c r="CC66" s="50">
        <f t="shared" ref="CC66:CC124" si="3">DAY(CB66)</f>
        <v>31</v>
      </c>
      <c r="CD66" s="50">
        <f>DAY(BI66)</f>
        <v>0</v>
      </c>
    </row>
    <row r="67" spans="1:82" ht="12.75" customHeight="1">
      <c r="A67" s="250"/>
      <c r="B67" s="243"/>
      <c r="C67" s="244"/>
      <c r="D67" s="244"/>
      <c r="E67" s="244"/>
      <c r="F67" s="244"/>
      <c r="G67" s="245"/>
      <c r="H67" s="141" t="s">
        <v>25</v>
      </c>
      <c r="I67" s="141"/>
      <c r="J67" s="142"/>
      <c r="K67" s="260"/>
      <c r="L67" s="278"/>
      <c r="M67" s="260"/>
      <c r="N67" s="6"/>
      <c r="O67" s="4"/>
      <c r="P67" s="4"/>
      <c r="Q67" s="4"/>
      <c r="R67" s="4"/>
      <c r="S67" s="4"/>
      <c r="T67" s="4"/>
      <c r="U67" s="56"/>
      <c r="V67" s="56"/>
      <c r="W67" s="56"/>
      <c r="X67" s="56"/>
      <c r="Y67" s="4"/>
      <c r="Z67" s="4"/>
      <c r="AA67" s="4"/>
      <c r="AB67" s="56"/>
      <c r="AC67" s="123"/>
      <c r="AD67" s="49"/>
      <c r="AE67" s="55"/>
      <c r="AF67" s="354"/>
      <c r="AG67" s="346"/>
      <c r="AH67"/>
      <c r="AI67"/>
      <c r="AJ67" s="63"/>
      <c r="AK67" s="63"/>
      <c r="AL67" s="64"/>
      <c r="AM67" s="41"/>
      <c r="AN67" s="42"/>
      <c r="AO67" s="43"/>
      <c r="AP67" s="63"/>
      <c r="AQ67" s="63"/>
      <c r="AR67" s="64"/>
      <c r="AS67" s="41"/>
      <c r="AT67" s="42"/>
      <c r="AU67" s="43"/>
      <c r="AV67" s="63"/>
      <c r="AW67" s="63"/>
      <c r="AX67" s="64"/>
      <c r="AY67" s="41"/>
      <c r="AZ67" s="42"/>
      <c r="BA67" s="42"/>
      <c r="BB67" s="63"/>
      <c r="BC67" s="63"/>
      <c r="BD67" s="64"/>
      <c r="BE67" s="41"/>
      <c r="BF67" s="42"/>
      <c r="BG67" s="43"/>
      <c r="BH67" s="42"/>
      <c r="BI67" s="49"/>
      <c r="BJ67" s="42"/>
      <c r="BK67" s="51"/>
      <c r="BL67" s="51"/>
      <c r="BM67" s="52"/>
      <c r="BN67" s="53"/>
      <c r="BO67" s="53"/>
      <c r="BP67" s="52"/>
      <c r="BQ67" s="52"/>
      <c r="BT67" s="54"/>
      <c r="BU67" s="54"/>
      <c r="BV67" s="54"/>
      <c r="CA67" s="54"/>
      <c r="CB67" s="54"/>
    </row>
    <row r="68" spans="1:82" ht="12.75" customHeight="1">
      <c r="A68" s="249"/>
      <c r="B68" s="218"/>
      <c r="C68" s="219"/>
      <c r="D68" s="219"/>
      <c r="E68" s="219"/>
      <c r="F68" s="219"/>
      <c r="G68" s="220"/>
      <c r="H68" s="139" t="s">
        <v>24</v>
      </c>
      <c r="I68" s="139"/>
      <c r="J68" s="140"/>
      <c r="K68" s="261" t="str">
        <f>IF($J68&lt;&gt;"",IF($AF68="0-",AP68,IF($AF68="+0",AV68,IF($AF68="+-",BB68,AJ68))),"")</f>
        <v/>
      </c>
      <c r="L68" s="277" t="str">
        <f>IF($J68&lt;&gt;"",IF($AF68="0-",AQ68,IF($AF68="+0",AW68,IF($AF68="+-",BC68,AK68))),"")</f>
        <v/>
      </c>
      <c r="M68" s="238" t="str">
        <f>IF($J68&lt;&gt;"",IF($AF68="0-",AR68,IF($AF68="+0",AX68,IF($AF68="+-",BD68,AL68))),"")</f>
        <v/>
      </c>
      <c r="N68" s="6"/>
      <c r="O68" s="4"/>
      <c r="P68" s="4"/>
      <c r="Q68" s="4"/>
      <c r="R68" s="4"/>
      <c r="S68" s="4"/>
      <c r="T68" s="4"/>
      <c r="U68" s="56"/>
      <c r="V68" s="56"/>
      <c r="W68" s="56"/>
      <c r="X68" s="56"/>
      <c r="Y68" s="4"/>
      <c r="Z68" s="4"/>
      <c r="AA68" s="4"/>
      <c r="AB68" s="56"/>
      <c r="AC68" s="123"/>
      <c r="AD68" s="49"/>
      <c r="AE68" s="55"/>
      <c r="AF68" s="353"/>
      <c r="AG68" s="345" t="str">
        <f>IF(AF68&lt;&gt;"",VLOOKUP(AF68,$AH$13:$AI$16,2),"")</f>
        <v/>
      </c>
      <c r="AH68"/>
      <c r="AI68"/>
      <c r="AJ68" s="44">
        <f>IF(AN68&gt;=12,DATEDIF(BK68,BN68,"y")+1,DATEDIF(BK68,BN68,"y"))</f>
        <v>0</v>
      </c>
      <c r="AK68" s="44">
        <f>IF(AN68&gt;=12,AN68-12,AN68)</f>
        <v>0</v>
      </c>
      <c r="AL68" s="45" t="str">
        <f>IF(AO68&lt;=15,"半",0)</f>
        <v>半</v>
      </c>
      <c r="AM68" s="41">
        <f>DATEDIF(BK68,BN68,"y")</f>
        <v>0</v>
      </c>
      <c r="AN68" s="42">
        <f>IF(AO68&gt;=16,DATEDIF(BK68,BN68,"ym")+1,DATEDIF(BK68,BN68,"ym"))</f>
        <v>0</v>
      </c>
      <c r="AO68" s="43">
        <f>DATEDIF(BK68,BN68,"md")</f>
        <v>14</v>
      </c>
      <c r="AP68" s="44" t="e">
        <f>IF(AT68&gt;=12,DATEDIF(BK68,BO68,"y")+1,DATEDIF(BK68,BO68,"y"))</f>
        <v>#NUM!</v>
      </c>
      <c r="AQ68" s="44" t="e">
        <f>IF(AT68&gt;=12,AT68-12,AT68)</f>
        <v>#NUM!</v>
      </c>
      <c r="AR68" s="45" t="e">
        <f>IF(AU68&lt;=15,"半",0)</f>
        <v>#NUM!</v>
      </c>
      <c r="AS68" s="41" t="e">
        <f>DATEDIF(BK68,BO68,"y")</f>
        <v>#NUM!</v>
      </c>
      <c r="AT68" s="42" t="e">
        <f>IF(AU68&gt;=16,DATEDIF(BK68,BO68,"ym")+1,DATEDIF(BK68,BO68,"ym"))</f>
        <v>#NUM!</v>
      </c>
      <c r="AU68" s="43" t="e">
        <f>DATEDIF(BK68,BO68,"md")</f>
        <v>#NUM!</v>
      </c>
      <c r="AV68" s="44" t="e">
        <f>IF(AZ68&gt;=12,DATEDIF(BL68,BN68,"y")+1,DATEDIF(BL68,BN68,"y"))</f>
        <v>#NUM!</v>
      </c>
      <c r="AW68" s="44" t="e">
        <f>IF(AZ68&gt;=12,AZ68-12,AZ68)</f>
        <v>#NUM!</v>
      </c>
      <c r="AX68" s="45" t="e">
        <f>IF(BA68&lt;=15,"半",0)</f>
        <v>#NUM!</v>
      </c>
      <c r="AY68" s="41" t="e">
        <f>DATEDIF(BL68,BN68,"y")</f>
        <v>#NUM!</v>
      </c>
      <c r="AZ68" s="42" t="e">
        <f>IF(BA68&gt;=16,DATEDIF(BL68,BN68,"ym")+1,DATEDIF(BL68,BN68,"ym"))</f>
        <v>#NUM!</v>
      </c>
      <c r="BA68" s="42" t="e">
        <f>DATEDIF(BL68,BN68,"md")</f>
        <v>#NUM!</v>
      </c>
      <c r="BB68" s="44" t="e">
        <f>IF(BF68&gt;=12,DATEDIF(BL68,BO68,"y")+1,DATEDIF(BL68,BO68,"y"))</f>
        <v>#NUM!</v>
      </c>
      <c r="BC68" s="44" t="e">
        <f>IF(BF68&gt;=12,BF68-12,BF68)</f>
        <v>#NUM!</v>
      </c>
      <c r="BD68" s="45" t="e">
        <f>IF(BG68&lt;=15,"半",0)</f>
        <v>#NUM!</v>
      </c>
      <c r="BE68" s="41" t="e">
        <f>DATEDIF(BL68,BO68,"y")</f>
        <v>#NUM!</v>
      </c>
      <c r="BF68" s="42" t="e">
        <f>IF(BG68&gt;=16,DATEDIF(BL68,BO68,"ym")+1,DATEDIF(BL68,BO68,"ym"))</f>
        <v>#NUM!</v>
      </c>
      <c r="BG68" s="43" t="e">
        <f>DATEDIF(BL68,BO68,"md")</f>
        <v>#NUM!</v>
      </c>
      <c r="BH68" s="42"/>
      <c r="BI68" s="49">
        <f>IF(J69="現在",$AG$6,J69)</f>
        <v>0</v>
      </c>
      <c r="BJ68" s="42">
        <v>3</v>
      </c>
      <c r="BK68" s="51">
        <f>IF(DAY(J68)&lt;=15,J68-DAY(J68)+1,J68-DAY(J68)+16)</f>
        <v>1</v>
      </c>
      <c r="BL68" s="51">
        <f>IF(DAY(BK68)=1,BK68+15,BU68)</f>
        <v>16</v>
      </c>
      <c r="BM68" s="52"/>
      <c r="BN68" s="116">
        <f>IF(CD68&gt;=16,CB68,IF(J69="現在",$AG$6-CD68+15,J69-CD68+15))</f>
        <v>15</v>
      </c>
      <c r="BO68" s="53">
        <f>IF(DAY(BN68)=15,BN68-DAY(BN68),BN68-DAY(BN68)+15)</f>
        <v>0</v>
      </c>
      <c r="BP68" s="52"/>
      <c r="BQ68" s="52"/>
      <c r="BR68" s="50">
        <f>YEAR(J68)</f>
        <v>1900</v>
      </c>
      <c r="BS68" s="50">
        <f>MONTH(J68)+1</f>
        <v>2</v>
      </c>
      <c r="BT68" s="54" t="str">
        <f>CONCATENATE(BR68,"/",BS68,"/",1)</f>
        <v>1900/2/1</v>
      </c>
      <c r="BU68" s="54">
        <f t="shared" si="0"/>
        <v>32</v>
      </c>
      <c r="BV68" s="54">
        <f>BT68-1</f>
        <v>31</v>
      </c>
      <c r="BW68" s="50">
        <f t="shared" si="1"/>
        <v>31</v>
      </c>
      <c r="BX68" s="50">
        <f>DAY(J68)</f>
        <v>0</v>
      </c>
      <c r="BY68" s="50">
        <f>YEAR(BI68)</f>
        <v>1900</v>
      </c>
      <c r="BZ68" s="50">
        <f>IF(MONTH(BI68)=12,MONTH(BI68)-12+1,MONTH(BI68)+1)</f>
        <v>2</v>
      </c>
      <c r="CA68" s="54" t="str">
        <f>IF(BZ68=1,CONCATENATE(BY68+1,"/",BZ68,"/",1),CONCATENATE(BY68,"/",BZ68,"/",1))</f>
        <v>1900/2/1</v>
      </c>
      <c r="CB68" s="54">
        <f t="shared" si="2"/>
        <v>31</v>
      </c>
      <c r="CC68" s="50">
        <f t="shared" si="3"/>
        <v>31</v>
      </c>
      <c r="CD68" s="50">
        <f>DAY(BI68)</f>
        <v>0</v>
      </c>
    </row>
    <row r="69" spans="1:82" ht="12.75" customHeight="1">
      <c r="A69" s="250"/>
      <c r="B69" s="221"/>
      <c r="C69" s="222"/>
      <c r="D69" s="222"/>
      <c r="E69" s="222"/>
      <c r="F69" s="222"/>
      <c r="G69" s="223"/>
      <c r="H69" s="141" t="s">
        <v>25</v>
      </c>
      <c r="I69" s="141"/>
      <c r="J69" s="142"/>
      <c r="K69" s="262"/>
      <c r="L69" s="278"/>
      <c r="M69" s="239"/>
      <c r="N69" s="6"/>
      <c r="O69" s="4"/>
      <c r="P69" s="4"/>
      <c r="Q69" s="4"/>
      <c r="R69" s="4"/>
      <c r="S69" s="4"/>
      <c r="T69" s="4"/>
      <c r="U69" s="56"/>
      <c r="V69" s="56"/>
      <c r="W69" s="56"/>
      <c r="X69" s="56"/>
      <c r="Y69" s="4"/>
      <c r="Z69" s="4"/>
      <c r="AA69" s="4"/>
      <c r="AB69" s="56"/>
      <c r="AC69" s="123"/>
      <c r="AD69" s="49"/>
      <c r="AE69" s="55"/>
      <c r="AF69" s="354"/>
      <c r="AG69" s="346"/>
      <c r="AH69"/>
      <c r="AI69"/>
      <c r="AJ69" s="63"/>
      <c r="AK69" s="63"/>
      <c r="AL69" s="64"/>
      <c r="AM69" s="41"/>
      <c r="AN69" s="42"/>
      <c r="AO69" s="43"/>
      <c r="AP69" s="63"/>
      <c r="AQ69" s="63"/>
      <c r="AR69" s="64"/>
      <c r="AS69" s="41"/>
      <c r="AT69" s="42"/>
      <c r="AU69" s="43"/>
      <c r="AV69" s="63"/>
      <c r="AW69" s="63"/>
      <c r="AX69" s="64"/>
      <c r="AY69" s="41"/>
      <c r="AZ69" s="42"/>
      <c r="BA69" s="42"/>
      <c r="BB69" s="63"/>
      <c r="BC69" s="63"/>
      <c r="BD69" s="64"/>
      <c r="BE69" s="41"/>
      <c r="BF69" s="42"/>
      <c r="BG69" s="43"/>
      <c r="BH69" s="42"/>
      <c r="BI69" s="49"/>
      <c r="BJ69" s="42"/>
      <c r="BK69" s="51"/>
      <c r="BL69" s="51"/>
      <c r="BM69" s="52"/>
      <c r="BN69" s="53"/>
      <c r="BO69" s="53"/>
      <c r="BP69" s="52"/>
      <c r="BQ69" s="52"/>
      <c r="BT69" s="54"/>
      <c r="BU69" s="54"/>
      <c r="BV69" s="54"/>
      <c r="CA69" s="54"/>
      <c r="CB69" s="54"/>
    </row>
    <row r="70" spans="1:82" ht="12.75" customHeight="1">
      <c r="A70" s="249"/>
      <c r="B70" s="240"/>
      <c r="C70" s="241"/>
      <c r="D70" s="241"/>
      <c r="E70" s="241"/>
      <c r="F70" s="241"/>
      <c r="G70" s="242"/>
      <c r="H70" s="139" t="s">
        <v>24</v>
      </c>
      <c r="I70" s="139"/>
      <c r="J70" s="140"/>
      <c r="K70" s="275" t="str">
        <f>IF($J70&lt;&gt;"",IF($AF70="0-",AP70,IF($AF70="+0",AV70,IF($AF70="+-",BB70,AJ70))),"")</f>
        <v/>
      </c>
      <c r="L70" s="277" t="str">
        <f>IF($J70&lt;&gt;"",IF($AF70="0-",AQ70,IF($AF70="+0",AW70,IF($AF70="+-",BC70,AK70))),"")</f>
        <v/>
      </c>
      <c r="M70" s="238" t="str">
        <f>IF($J70&lt;&gt;"",IF($AF70="0-",AR70,IF($AF70="+0",AX70,IF($AF70="+-",BD70,AL70))),"")</f>
        <v/>
      </c>
      <c r="N70" s="6"/>
      <c r="O70" s="4"/>
      <c r="P70" s="4"/>
      <c r="Q70" s="4"/>
      <c r="R70" s="4"/>
      <c r="S70" s="4"/>
      <c r="T70" s="4"/>
      <c r="U70" s="56"/>
      <c r="V70" s="56"/>
      <c r="W70" s="56"/>
      <c r="X70" s="56"/>
      <c r="Y70" s="4"/>
      <c r="Z70" s="4"/>
      <c r="AA70" s="4"/>
      <c r="AB70" s="56"/>
      <c r="AC70" s="123"/>
      <c r="AD70" s="49"/>
      <c r="AE70" s="55"/>
      <c r="AF70" s="353"/>
      <c r="AG70" s="345" t="str">
        <f>IF(AF70&lt;&gt;"",VLOOKUP(AF70,$AH$13:$AI$16,2),"")</f>
        <v/>
      </c>
      <c r="AH70"/>
      <c r="AI70"/>
      <c r="AJ70" s="44">
        <f>IF(AN70&gt;=12,DATEDIF(BK70,BN70,"y")+1,DATEDIF(BK70,BN70,"y"))</f>
        <v>0</v>
      </c>
      <c r="AK70" s="44">
        <f>IF(AN70&gt;=12,AN70-12,AN70)</f>
        <v>0</v>
      </c>
      <c r="AL70" s="45" t="str">
        <f>IF(AO70&lt;=15,"半",0)</f>
        <v>半</v>
      </c>
      <c r="AM70" s="41">
        <f>DATEDIF(BK70,BN70,"y")</f>
        <v>0</v>
      </c>
      <c r="AN70" s="42">
        <f>IF(AO70&gt;=16,DATEDIF(BK70,BN70,"ym")+1,DATEDIF(BK70,BN70,"ym"))</f>
        <v>0</v>
      </c>
      <c r="AO70" s="43">
        <f>DATEDIF(BK70,BN70,"md")</f>
        <v>14</v>
      </c>
      <c r="AP70" s="44" t="e">
        <f>IF(AT70&gt;=12,DATEDIF(BK70,BO70,"y")+1,DATEDIF(BK70,BO70,"y"))</f>
        <v>#NUM!</v>
      </c>
      <c r="AQ70" s="44" t="e">
        <f>IF(AT70&gt;=12,AT70-12,AT70)</f>
        <v>#NUM!</v>
      </c>
      <c r="AR70" s="45" t="e">
        <f>IF(AU70&lt;=15,"半",0)</f>
        <v>#NUM!</v>
      </c>
      <c r="AS70" s="41" t="e">
        <f>DATEDIF(BK70,BO70,"y")</f>
        <v>#NUM!</v>
      </c>
      <c r="AT70" s="42" t="e">
        <f>IF(AU70&gt;=16,DATEDIF(BK70,BO70,"ym")+1,DATEDIF(BK70,BO70,"ym"))</f>
        <v>#NUM!</v>
      </c>
      <c r="AU70" s="43" t="e">
        <f>DATEDIF(BK70,BO70,"md")</f>
        <v>#NUM!</v>
      </c>
      <c r="AV70" s="44" t="e">
        <f>IF(AZ70&gt;=12,DATEDIF(BL70,BN70,"y")+1,DATEDIF(BL70,BN70,"y"))</f>
        <v>#NUM!</v>
      </c>
      <c r="AW70" s="44" t="e">
        <f>IF(AZ70&gt;=12,AZ70-12,AZ70)</f>
        <v>#NUM!</v>
      </c>
      <c r="AX70" s="45" t="e">
        <f>IF(BA70&lt;=15,"半",0)</f>
        <v>#NUM!</v>
      </c>
      <c r="AY70" s="41" t="e">
        <f>DATEDIF(BL70,BN70,"y")</f>
        <v>#NUM!</v>
      </c>
      <c r="AZ70" s="42" t="e">
        <f>IF(BA70&gt;=16,DATEDIF(BL70,BN70,"ym")+1,DATEDIF(BL70,BN70,"ym"))</f>
        <v>#NUM!</v>
      </c>
      <c r="BA70" s="42" t="e">
        <f>DATEDIF(BL70,BN70,"md")</f>
        <v>#NUM!</v>
      </c>
      <c r="BB70" s="44" t="e">
        <f>IF(BF70&gt;=12,DATEDIF(BL70,BO70,"y")+1,DATEDIF(BL70,BO70,"y"))</f>
        <v>#NUM!</v>
      </c>
      <c r="BC70" s="44" t="e">
        <f>IF(BF70&gt;=12,BF70-12,BF70)</f>
        <v>#NUM!</v>
      </c>
      <c r="BD70" s="45" t="e">
        <f>IF(BG70&lt;=15,"半",0)</f>
        <v>#NUM!</v>
      </c>
      <c r="BE70" s="41" t="e">
        <f>DATEDIF(BL70,BO70,"y")</f>
        <v>#NUM!</v>
      </c>
      <c r="BF70" s="42" t="e">
        <f>IF(BG70&gt;=16,DATEDIF(BL70,BO70,"ym")+1,DATEDIF(BL70,BO70,"ym"))</f>
        <v>#NUM!</v>
      </c>
      <c r="BG70" s="43" t="e">
        <f>DATEDIF(BL70,BO70,"md")</f>
        <v>#NUM!</v>
      </c>
      <c r="BH70" s="42"/>
      <c r="BI70" s="49">
        <f>IF(J71="現在",$AG$6,J71)</f>
        <v>0</v>
      </c>
      <c r="BJ70" s="42">
        <v>4</v>
      </c>
      <c r="BK70" s="51">
        <f>IF(DAY(J70)&lt;=15,J70-DAY(J70)+1,J70-DAY(J70)+16)</f>
        <v>1</v>
      </c>
      <c r="BL70" s="51">
        <f>IF(DAY(BK70)=1,BK70+15,BU70)</f>
        <v>16</v>
      </c>
      <c r="BM70" s="52"/>
      <c r="BN70" s="116">
        <f>IF(CD70&gt;=16,CB70,IF(J71="現在",$AG$6-CD70+15,J71-CD70+15))</f>
        <v>15</v>
      </c>
      <c r="BO70" s="53">
        <f>IF(DAY(BN70)=15,BN70-DAY(BN70),BN70-DAY(BN70)+15)</f>
        <v>0</v>
      </c>
      <c r="BP70" s="52"/>
      <c r="BQ70" s="52"/>
      <c r="BR70" s="50">
        <f>YEAR(J70)</f>
        <v>1900</v>
      </c>
      <c r="BS70" s="50">
        <f>MONTH(J70)+1</f>
        <v>2</v>
      </c>
      <c r="BT70" s="54" t="str">
        <f>CONCATENATE(BR70,"/",BS70,"/",1)</f>
        <v>1900/2/1</v>
      </c>
      <c r="BU70" s="54">
        <f t="shared" si="0"/>
        <v>32</v>
      </c>
      <c r="BV70" s="54">
        <f>BT70-1</f>
        <v>31</v>
      </c>
      <c r="BW70" s="50">
        <f t="shared" si="1"/>
        <v>31</v>
      </c>
      <c r="BX70" s="50">
        <f>DAY(J70)</f>
        <v>0</v>
      </c>
      <c r="BY70" s="50">
        <f>YEAR(BI70)</f>
        <v>1900</v>
      </c>
      <c r="BZ70" s="50">
        <f>IF(MONTH(BI70)=12,MONTH(BI70)-12+1,MONTH(BI70)+1)</f>
        <v>2</v>
      </c>
      <c r="CA70" s="54" t="str">
        <f>IF(BZ70=1,CONCATENATE(BY70+1,"/",BZ70,"/",1),CONCATENATE(BY70,"/",BZ70,"/",1))</f>
        <v>1900/2/1</v>
      </c>
      <c r="CB70" s="54">
        <f t="shared" si="2"/>
        <v>31</v>
      </c>
      <c r="CC70" s="50">
        <f t="shared" si="3"/>
        <v>31</v>
      </c>
      <c r="CD70" s="50">
        <f>DAY(BI70)</f>
        <v>0</v>
      </c>
    </row>
    <row r="71" spans="1:82" ht="12.75" customHeight="1">
      <c r="A71" s="250"/>
      <c r="B71" s="243"/>
      <c r="C71" s="244"/>
      <c r="D71" s="244"/>
      <c r="E71" s="244"/>
      <c r="F71" s="244"/>
      <c r="G71" s="245"/>
      <c r="H71" s="141" t="s">
        <v>25</v>
      </c>
      <c r="I71" s="141"/>
      <c r="J71" s="142"/>
      <c r="K71" s="276"/>
      <c r="L71" s="278"/>
      <c r="M71" s="239"/>
      <c r="N71" s="35"/>
      <c r="AC71" s="62"/>
      <c r="AE71" s="55"/>
      <c r="AF71" s="354"/>
      <c r="AG71" s="346"/>
      <c r="AH71"/>
      <c r="AI71"/>
      <c r="AJ71" s="63"/>
      <c r="AK71" s="63"/>
      <c r="AL71" s="64"/>
      <c r="AM71" s="41"/>
      <c r="AN71" s="42"/>
      <c r="AO71" s="43"/>
      <c r="AP71" s="63"/>
      <c r="AQ71" s="63"/>
      <c r="AR71" s="64"/>
      <c r="AS71" s="41"/>
      <c r="AT71" s="42"/>
      <c r="AU71" s="43"/>
      <c r="AV71" s="63"/>
      <c r="AW71" s="63"/>
      <c r="AX71" s="64"/>
      <c r="AY71" s="41"/>
      <c r="AZ71" s="42"/>
      <c r="BA71" s="42"/>
      <c r="BB71" s="63"/>
      <c r="BC71" s="63"/>
      <c r="BD71" s="64"/>
      <c r="BE71" s="41"/>
      <c r="BF71" s="42"/>
      <c r="BG71" s="43"/>
      <c r="BH71" s="42"/>
      <c r="BI71" s="49"/>
      <c r="BJ71" s="42"/>
      <c r="BK71" s="51"/>
      <c r="BL71" s="51"/>
      <c r="BM71" s="52"/>
      <c r="BN71" s="53"/>
      <c r="BO71" s="53"/>
      <c r="BP71" s="52"/>
      <c r="BQ71" s="52"/>
      <c r="BT71" s="54"/>
      <c r="BU71" s="54"/>
      <c r="BV71" s="54"/>
      <c r="CA71" s="54"/>
      <c r="CB71" s="54"/>
    </row>
    <row r="72" spans="1:82" ht="12.75" customHeight="1">
      <c r="A72" s="249"/>
      <c r="B72" s="218"/>
      <c r="C72" s="219"/>
      <c r="D72" s="219"/>
      <c r="E72" s="219"/>
      <c r="F72" s="219"/>
      <c r="G72" s="220"/>
      <c r="H72" s="139" t="s">
        <v>24</v>
      </c>
      <c r="I72" s="139"/>
      <c r="J72" s="140"/>
      <c r="K72" s="275" t="str">
        <f>IF($J72&lt;&gt;"",IF($AF72="0-",AP72,IF($AF72="+0",AV72,IF($AF72="+-",BB72,AJ72))),"")</f>
        <v/>
      </c>
      <c r="L72" s="277" t="str">
        <f>IF($J72&lt;&gt;"",IF($AF72="0-",AQ72,IF($AF72="+0",AW72,IF($AF72="+-",BC72,AK72))),"")</f>
        <v/>
      </c>
      <c r="M72" s="238" t="str">
        <f>IF($J72&lt;&gt;"",IF($AF72="0-",AR72,IF($AF72="+0",AX72,IF($AF72="+-",BD72,AL72))),"")</f>
        <v/>
      </c>
      <c r="N72" s="6"/>
      <c r="O72" s="4"/>
      <c r="P72" s="4"/>
      <c r="Q72" s="4"/>
      <c r="R72" s="4"/>
      <c r="S72" s="4"/>
      <c r="T72" s="4"/>
      <c r="U72" s="56"/>
      <c r="V72" s="56"/>
      <c r="W72" s="56"/>
      <c r="X72" s="56"/>
      <c r="Y72" s="4"/>
      <c r="Z72" s="4"/>
      <c r="AA72" s="4"/>
      <c r="AB72" s="56"/>
      <c r="AC72" s="123"/>
      <c r="AD72" s="49"/>
      <c r="AE72" s="55"/>
      <c r="AF72" s="353"/>
      <c r="AG72" s="345" t="str">
        <f>IF(AF72&lt;&gt;"",VLOOKUP(AF72,$AH$13:$AI$16,2),"")</f>
        <v/>
      </c>
      <c r="AH72"/>
      <c r="AI72"/>
      <c r="AJ72" s="44">
        <f>IF(AN72&gt;=12,DATEDIF(BK72,BN72,"y")+1,DATEDIF(BK72,BN72,"y"))</f>
        <v>0</v>
      </c>
      <c r="AK72" s="44">
        <f>IF(AN72&gt;=12,AN72-12,AN72)</f>
        <v>0</v>
      </c>
      <c r="AL72" s="45" t="str">
        <f>IF(AO72&lt;=15,"半",0)</f>
        <v>半</v>
      </c>
      <c r="AM72" s="41">
        <f>DATEDIF(BK72,BN72,"y")</f>
        <v>0</v>
      </c>
      <c r="AN72" s="42">
        <f>IF(AO72&gt;=16,DATEDIF(BK72,BN72,"ym")+1,DATEDIF(BK72,BN72,"ym"))</f>
        <v>0</v>
      </c>
      <c r="AO72" s="43">
        <f>DATEDIF(BK72,BN72,"md")</f>
        <v>14</v>
      </c>
      <c r="AP72" s="44" t="e">
        <f>IF(AT72&gt;=12,DATEDIF(BK72,BO72,"y")+1,DATEDIF(BK72,BO72,"y"))</f>
        <v>#NUM!</v>
      </c>
      <c r="AQ72" s="44" t="e">
        <f>IF(AT72&gt;=12,AT72-12,AT72)</f>
        <v>#NUM!</v>
      </c>
      <c r="AR72" s="45" t="e">
        <f>IF(AU72&lt;=15,"半",0)</f>
        <v>#NUM!</v>
      </c>
      <c r="AS72" s="41" t="e">
        <f>DATEDIF(BK72,BO72,"y")</f>
        <v>#NUM!</v>
      </c>
      <c r="AT72" s="42" t="e">
        <f>IF(AU72&gt;=16,DATEDIF(BK72,BO72,"ym")+1,DATEDIF(BK72,BO72,"ym"))</f>
        <v>#NUM!</v>
      </c>
      <c r="AU72" s="43" t="e">
        <f>DATEDIF(BK72,BO72,"md")</f>
        <v>#NUM!</v>
      </c>
      <c r="AV72" s="44" t="e">
        <f>IF(AZ72&gt;=12,DATEDIF(BL72,BN72,"y")+1,DATEDIF(BL72,BN72,"y"))</f>
        <v>#NUM!</v>
      </c>
      <c r="AW72" s="44" t="e">
        <f>IF(AZ72&gt;=12,AZ72-12,AZ72)</f>
        <v>#NUM!</v>
      </c>
      <c r="AX72" s="45" t="e">
        <f>IF(BA72&lt;=15,"半",0)</f>
        <v>#NUM!</v>
      </c>
      <c r="AY72" s="41" t="e">
        <f>DATEDIF(BL72,BN72,"y")</f>
        <v>#NUM!</v>
      </c>
      <c r="AZ72" s="42" t="e">
        <f>IF(BA72&gt;=16,DATEDIF(BL72,BN72,"ym")+1,DATEDIF(BL72,BN72,"ym"))</f>
        <v>#NUM!</v>
      </c>
      <c r="BA72" s="42" t="e">
        <f>DATEDIF(BL72,BN72,"md")</f>
        <v>#NUM!</v>
      </c>
      <c r="BB72" s="44" t="e">
        <f>IF(BF72&gt;=12,DATEDIF(BL72,BO72,"y")+1,DATEDIF(BL72,BO72,"y"))</f>
        <v>#NUM!</v>
      </c>
      <c r="BC72" s="44" t="e">
        <f>IF(BF72&gt;=12,BF72-12,BF72)</f>
        <v>#NUM!</v>
      </c>
      <c r="BD72" s="45" t="e">
        <f>IF(BG72&lt;=15,"半",0)</f>
        <v>#NUM!</v>
      </c>
      <c r="BE72" s="41" t="e">
        <f>DATEDIF(BL72,BO72,"y")</f>
        <v>#NUM!</v>
      </c>
      <c r="BF72" s="42" t="e">
        <f>IF(BG72&gt;=16,DATEDIF(BL72,BO72,"ym")+1,DATEDIF(BL72,BO72,"ym"))</f>
        <v>#NUM!</v>
      </c>
      <c r="BG72" s="43" t="e">
        <f>DATEDIF(BL72,BO72,"md")</f>
        <v>#NUM!</v>
      </c>
      <c r="BH72" s="42"/>
      <c r="BI72" s="49">
        <f>IF(J73="現在",$AG$6,J73)</f>
        <v>0</v>
      </c>
      <c r="BJ72" s="42">
        <v>5</v>
      </c>
      <c r="BK72" s="51">
        <f>IF(DAY(J72)&lt;=15,J72-DAY(J72)+1,J72-DAY(J72)+16)</f>
        <v>1</v>
      </c>
      <c r="BL72" s="51">
        <f>IF(DAY(BK72)=1,BK72+15,BU72)</f>
        <v>16</v>
      </c>
      <c r="BM72" s="52"/>
      <c r="BN72" s="116">
        <f>IF(CD72&gt;=16,CB72,IF(J73="現在",$AG$6-CD72+15,J73-CD72+15))</f>
        <v>15</v>
      </c>
      <c r="BO72" s="53">
        <f>IF(DAY(BN72)=15,BN72-DAY(BN72),BN72-DAY(BN72)+15)</f>
        <v>0</v>
      </c>
      <c r="BP72" s="52"/>
      <c r="BQ72" s="52"/>
      <c r="BR72" s="50">
        <f>YEAR(J72)</f>
        <v>1900</v>
      </c>
      <c r="BS72" s="50">
        <f>MONTH(J72)+1</f>
        <v>2</v>
      </c>
      <c r="BT72" s="54" t="str">
        <f>CONCATENATE(BR72,"/",BS72,"/",1)</f>
        <v>1900/2/1</v>
      </c>
      <c r="BU72" s="54">
        <f t="shared" si="0"/>
        <v>32</v>
      </c>
      <c r="BV72" s="54">
        <f>BT72-1</f>
        <v>31</v>
      </c>
      <c r="BW72" s="50">
        <f t="shared" si="1"/>
        <v>31</v>
      </c>
      <c r="BX72" s="50">
        <f>DAY(J72)</f>
        <v>0</v>
      </c>
      <c r="BY72" s="50">
        <f>YEAR(BI72)</f>
        <v>1900</v>
      </c>
      <c r="BZ72" s="50">
        <f>IF(MONTH(BI72)=12,MONTH(BI72)-12+1,MONTH(BI72)+1)</f>
        <v>2</v>
      </c>
      <c r="CA72" s="54" t="str">
        <f>IF(BZ72=1,CONCATENATE(BY72+1,"/",BZ72,"/",1),CONCATENATE(BY72,"/",BZ72,"/",1))</f>
        <v>1900/2/1</v>
      </c>
      <c r="CB72" s="54">
        <f t="shared" si="2"/>
        <v>31</v>
      </c>
      <c r="CC72" s="50">
        <f t="shared" si="3"/>
        <v>31</v>
      </c>
      <c r="CD72" s="50">
        <f>DAY(BI72)</f>
        <v>0</v>
      </c>
    </row>
    <row r="73" spans="1:82" ht="12.75" customHeight="1">
      <c r="A73" s="250"/>
      <c r="B73" s="221"/>
      <c r="C73" s="222"/>
      <c r="D73" s="222"/>
      <c r="E73" s="222"/>
      <c r="F73" s="222"/>
      <c r="G73" s="223"/>
      <c r="H73" s="141" t="s">
        <v>25</v>
      </c>
      <c r="I73" s="141"/>
      <c r="J73" s="142"/>
      <c r="K73" s="276"/>
      <c r="L73" s="278"/>
      <c r="M73" s="239"/>
      <c r="N73" s="6"/>
      <c r="O73" s="4"/>
      <c r="P73" s="4"/>
      <c r="Q73" s="4"/>
      <c r="R73" s="4"/>
      <c r="S73" s="4"/>
      <c r="T73" s="4"/>
      <c r="U73" s="56"/>
      <c r="V73" s="56"/>
      <c r="W73" s="56"/>
      <c r="X73" s="56"/>
      <c r="Y73" s="4"/>
      <c r="Z73" s="4"/>
      <c r="AA73" s="4"/>
      <c r="AB73" s="56"/>
      <c r="AC73" s="123"/>
      <c r="AD73" s="49"/>
      <c r="AE73" s="55"/>
      <c r="AF73" s="354"/>
      <c r="AG73" s="346"/>
      <c r="AH73"/>
      <c r="AI73"/>
      <c r="AJ73" s="63"/>
      <c r="AK73" s="63"/>
      <c r="AL73" s="64"/>
      <c r="AM73" s="41"/>
      <c r="AN73" s="42"/>
      <c r="AO73" s="43"/>
      <c r="AP73" s="63"/>
      <c r="AQ73" s="63"/>
      <c r="AR73" s="64"/>
      <c r="AS73" s="41"/>
      <c r="AT73" s="42"/>
      <c r="AU73" s="43"/>
      <c r="AV73" s="63"/>
      <c r="AW73" s="63"/>
      <c r="AX73" s="64"/>
      <c r="AY73" s="41"/>
      <c r="AZ73" s="42"/>
      <c r="BA73" s="42"/>
      <c r="BB73" s="63"/>
      <c r="BC73" s="63"/>
      <c r="BD73" s="64"/>
      <c r="BE73" s="41"/>
      <c r="BF73" s="42"/>
      <c r="BG73" s="43"/>
      <c r="BH73" s="42"/>
      <c r="BI73" s="49"/>
      <c r="BJ73" s="42"/>
      <c r="BK73" s="51"/>
      <c r="BL73" s="51"/>
      <c r="BM73" s="52"/>
      <c r="BN73" s="53"/>
      <c r="BO73" s="53"/>
      <c r="BP73" s="52"/>
      <c r="BQ73" s="52"/>
      <c r="BT73" s="54"/>
      <c r="BU73" s="54"/>
      <c r="BV73" s="54"/>
      <c r="CA73" s="54"/>
      <c r="CB73" s="54"/>
    </row>
    <row r="74" spans="1:82" ht="12.75" customHeight="1">
      <c r="A74" s="249"/>
      <c r="B74" s="218"/>
      <c r="C74" s="219"/>
      <c r="D74" s="219"/>
      <c r="E74" s="219"/>
      <c r="F74" s="219"/>
      <c r="G74" s="220"/>
      <c r="H74" s="138" t="s">
        <v>24</v>
      </c>
      <c r="I74" s="139"/>
      <c r="J74" s="140"/>
      <c r="K74" s="275" t="str">
        <f>IF($J74&lt;&gt;"",IF($AF74="0-",AP74,IF($AF74="+0",AV74,IF($AF74="+-",BB74,AJ74))),"")</f>
        <v/>
      </c>
      <c r="L74" s="277" t="str">
        <f>IF($J74&lt;&gt;"",IF($AF74="0-",AQ74,IF($AF74="+0",AW74,IF($AF74="+-",BC74,AK74))),"")</f>
        <v/>
      </c>
      <c r="M74" s="238" t="str">
        <f>IF($J74&lt;&gt;"",IF($AF74="0-",AR74,IF($AF74="+0",AX74,IF($AF74="+-",BD74,AL74))),"")</f>
        <v/>
      </c>
      <c r="N74" s="6"/>
      <c r="O74" s="4"/>
      <c r="P74" s="4"/>
      <c r="Q74" s="4"/>
      <c r="R74" s="4"/>
      <c r="S74" s="4"/>
      <c r="T74" s="4"/>
      <c r="U74" s="56"/>
      <c r="V74" s="56"/>
      <c r="W74" s="56"/>
      <c r="X74" s="56"/>
      <c r="Y74" s="4"/>
      <c r="Z74" s="4"/>
      <c r="AA74" s="4"/>
      <c r="AB74" s="56"/>
      <c r="AC74" s="123"/>
      <c r="AD74" s="49"/>
      <c r="AE74" s="55"/>
      <c r="AF74" s="353"/>
      <c r="AG74" s="345" t="str">
        <f>IF(AF74&lt;&gt;"",VLOOKUP(AF74,$AH$13:$AI$16,2),"")</f>
        <v/>
      </c>
      <c r="AH74"/>
      <c r="AI74"/>
      <c r="AJ74" s="44">
        <f>IF(AN74&gt;=12,DATEDIF(BK74,BN74,"y")+1,DATEDIF(BK74,BN74,"y"))</f>
        <v>0</v>
      </c>
      <c r="AK74" s="44">
        <f>IF(AN74&gt;=12,AN74-12,AN74)</f>
        <v>0</v>
      </c>
      <c r="AL74" s="45" t="str">
        <f>IF(AO74&lt;=15,"半",0)</f>
        <v>半</v>
      </c>
      <c r="AM74" s="41">
        <f>DATEDIF(BK74,BN74,"y")</f>
        <v>0</v>
      </c>
      <c r="AN74" s="42">
        <f>IF(AO74&gt;=16,DATEDIF(BK74,BN74,"ym")+1,DATEDIF(BK74,BN74,"ym"))</f>
        <v>0</v>
      </c>
      <c r="AO74" s="43">
        <f>DATEDIF(BK74,BN74,"md")</f>
        <v>14</v>
      </c>
      <c r="AP74" s="44" t="e">
        <f>IF(AT74&gt;=12,DATEDIF(BK74,BO74,"y")+1,DATEDIF(BK74,BO74,"y"))</f>
        <v>#NUM!</v>
      </c>
      <c r="AQ74" s="44" t="e">
        <f>IF(AT74&gt;=12,AT74-12,AT74)</f>
        <v>#NUM!</v>
      </c>
      <c r="AR74" s="45" t="e">
        <f>IF(AU74&lt;=15,"半",0)</f>
        <v>#NUM!</v>
      </c>
      <c r="AS74" s="41" t="e">
        <f>DATEDIF(BK74,BO74,"y")</f>
        <v>#NUM!</v>
      </c>
      <c r="AT74" s="42" t="e">
        <f>IF(AU74&gt;=16,DATEDIF(BK74,BO74,"ym")+1,DATEDIF(BK74,BO74,"ym"))</f>
        <v>#NUM!</v>
      </c>
      <c r="AU74" s="43" t="e">
        <f>DATEDIF(BK74,BO74,"md")</f>
        <v>#NUM!</v>
      </c>
      <c r="AV74" s="44" t="e">
        <f>IF(AZ74&gt;=12,DATEDIF(BL74,BN74,"y")+1,DATEDIF(BL74,BN74,"y"))</f>
        <v>#NUM!</v>
      </c>
      <c r="AW74" s="44" t="e">
        <f>IF(AZ74&gt;=12,AZ74-12,AZ74)</f>
        <v>#NUM!</v>
      </c>
      <c r="AX74" s="45" t="e">
        <f>IF(BA74&lt;=15,"半",0)</f>
        <v>#NUM!</v>
      </c>
      <c r="AY74" s="41" t="e">
        <f>DATEDIF(BL74,BN74,"y")</f>
        <v>#NUM!</v>
      </c>
      <c r="AZ74" s="42" t="e">
        <f>IF(BA74&gt;=16,DATEDIF(BL74,BN74,"ym")+1,DATEDIF(BL74,BN74,"ym"))</f>
        <v>#NUM!</v>
      </c>
      <c r="BA74" s="42" t="e">
        <f>DATEDIF(BL74,BN74,"md")</f>
        <v>#NUM!</v>
      </c>
      <c r="BB74" s="44" t="e">
        <f>IF(BF74&gt;=12,DATEDIF(BL74,BO74,"y")+1,DATEDIF(BL74,BO74,"y"))</f>
        <v>#NUM!</v>
      </c>
      <c r="BC74" s="44" t="e">
        <f>IF(BF74&gt;=12,BF74-12,BF74)</f>
        <v>#NUM!</v>
      </c>
      <c r="BD74" s="45" t="e">
        <f>IF(BG74&lt;=15,"半",0)</f>
        <v>#NUM!</v>
      </c>
      <c r="BE74" s="41" t="e">
        <f>DATEDIF(BL74,BO74,"y")</f>
        <v>#NUM!</v>
      </c>
      <c r="BF74" s="42" t="e">
        <f>IF(BG74&gt;=16,DATEDIF(BL74,BO74,"ym")+1,DATEDIF(BL74,BO74,"ym"))</f>
        <v>#NUM!</v>
      </c>
      <c r="BG74" s="43" t="e">
        <f>DATEDIF(BL74,BO74,"md")</f>
        <v>#NUM!</v>
      </c>
      <c r="BH74" s="42"/>
      <c r="BI74" s="49">
        <f>IF(J75="現在",$AG$6,J75)</f>
        <v>0</v>
      </c>
      <c r="BJ74" s="42">
        <v>6</v>
      </c>
      <c r="BK74" s="51">
        <f>IF(DAY(J74)&lt;=15,J74-DAY(J74)+1,J74-DAY(J74)+16)</f>
        <v>1</v>
      </c>
      <c r="BL74" s="51">
        <f>IF(DAY(BK74)=1,BK74+15,BU74)</f>
        <v>16</v>
      </c>
      <c r="BM74" s="52"/>
      <c r="BN74" s="116">
        <f>IF(CD74&gt;=16,CB74,IF(J75="現在",$AG$6-CD74+15,J75-CD74+15))</f>
        <v>15</v>
      </c>
      <c r="BO74" s="53">
        <f>IF(DAY(BN74)=15,BN74-DAY(BN74),BN74-DAY(BN74)+15)</f>
        <v>0</v>
      </c>
      <c r="BP74" s="52"/>
      <c r="BQ74" s="52"/>
      <c r="BR74" s="50">
        <f>YEAR(J74)</f>
        <v>1900</v>
      </c>
      <c r="BS74" s="50">
        <f>MONTH(J74)+1</f>
        <v>2</v>
      </c>
      <c r="BT74" s="54" t="str">
        <f>CONCATENATE(BR74,"/",BS74,"/",1)</f>
        <v>1900/2/1</v>
      </c>
      <c r="BU74" s="54">
        <f t="shared" si="0"/>
        <v>32</v>
      </c>
      <c r="BV74" s="54">
        <f>BT74-1</f>
        <v>31</v>
      </c>
      <c r="BW74" s="50">
        <f t="shared" si="1"/>
        <v>31</v>
      </c>
      <c r="BX74" s="50">
        <f>DAY(J74)</f>
        <v>0</v>
      </c>
      <c r="BY74" s="50">
        <f>YEAR(BI74)</f>
        <v>1900</v>
      </c>
      <c r="BZ74" s="50">
        <f>IF(MONTH(BI74)=12,MONTH(BI74)-12+1,MONTH(BI74)+1)</f>
        <v>2</v>
      </c>
      <c r="CA74" s="54" t="str">
        <f>IF(BZ74=1,CONCATENATE(BY74+1,"/",BZ74,"/",1),CONCATENATE(BY74,"/",BZ74,"/",1))</f>
        <v>1900/2/1</v>
      </c>
      <c r="CB74" s="54">
        <f t="shared" si="2"/>
        <v>31</v>
      </c>
      <c r="CC74" s="50">
        <f t="shared" si="3"/>
        <v>31</v>
      </c>
      <c r="CD74" s="50">
        <f>DAY(BI74)</f>
        <v>0</v>
      </c>
    </row>
    <row r="75" spans="1:82" ht="12.75" customHeight="1">
      <c r="A75" s="250"/>
      <c r="B75" s="221"/>
      <c r="C75" s="222"/>
      <c r="D75" s="222"/>
      <c r="E75" s="222"/>
      <c r="F75" s="222"/>
      <c r="G75" s="223"/>
      <c r="H75" s="141" t="s">
        <v>25</v>
      </c>
      <c r="I75" s="141"/>
      <c r="J75" s="142"/>
      <c r="K75" s="276"/>
      <c r="L75" s="278"/>
      <c r="M75" s="239"/>
      <c r="N75" s="6"/>
      <c r="O75" s="4"/>
      <c r="P75" s="4"/>
      <c r="Q75" s="4"/>
      <c r="R75" s="4"/>
      <c r="S75" s="4"/>
      <c r="T75" s="4"/>
      <c r="U75" s="56"/>
      <c r="V75" s="56"/>
      <c r="W75" s="56"/>
      <c r="X75" s="56"/>
      <c r="Y75" s="4"/>
      <c r="Z75" s="4"/>
      <c r="AA75" s="4"/>
      <c r="AB75" s="56"/>
      <c r="AC75" s="123"/>
      <c r="AD75" s="49"/>
      <c r="AE75" s="55"/>
      <c r="AF75" s="354"/>
      <c r="AG75" s="346"/>
      <c r="AH75"/>
      <c r="AI75"/>
      <c r="AJ75" s="63"/>
      <c r="AK75" s="63"/>
      <c r="AL75" s="64"/>
      <c r="AM75" s="41"/>
      <c r="AN75" s="42"/>
      <c r="AO75" s="43"/>
      <c r="AP75" s="63"/>
      <c r="AQ75" s="63"/>
      <c r="AR75" s="64"/>
      <c r="AS75" s="41"/>
      <c r="AT75" s="42"/>
      <c r="AU75" s="43"/>
      <c r="AV75" s="63"/>
      <c r="AW75" s="63"/>
      <c r="AX75" s="64"/>
      <c r="AY75" s="41"/>
      <c r="AZ75" s="42"/>
      <c r="BA75" s="42"/>
      <c r="BB75" s="63"/>
      <c r="BC75" s="63"/>
      <c r="BD75" s="64"/>
      <c r="BE75" s="41"/>
      <c r="BF75" s="42"/>
      <c r="BG75" s="43"/>
      <c r="BH75" s="42"/>
      <c r="BI75" s="49"/>
      <c r="BJ75" s="42"/>
      <c r="BK75" s="51"/>
      <c r="BL75" s="51"/>
      <c r="BM75" s="52"/>
      <c r="BN75" s="53"/>
      <c r="BO75" s="53"/>
      <c r="BP75" s="52"/>
      <c r="BQ75" s="52"/>
      <c r="BT75" s="54"/>
      <c r="BU75" s="54"/>
      <c r="BV75" s="54"/>
      <c r="CA75" s="54"/>
      <c r="CB75" s="54"/>
    </row>
    <row r="76" spans="1:82" ht="12.75" customHeight="1">
      <c r="A76" s="249"/>
      <c r="B76" s="218"/>
      <c r="C76" s="219"/>
      <c r="D76" s="219"/>
      <c r="E76" s="219"/>
      <c r="F76" s="219"/>
      <c r="G76" s="220"/>
      <c r="H76" s="139" t="s">
        <v>24</v>
      </c>
      <c r="I76" s="139"/>
      <c r="J76" s="140"/>
      <c r="K76" s="275" t="str">
        <f>IF($J76&lt;&gt;"",IF($AF76="0-",AP76,IF($AF76="+0",AV76,IF($AF76="+-",BB76,AJ76))),"")</f>
        <v/>
      </c>
      <c r="L76" s="277" t="str">
        <f>IF($J76&lt;&gt;"",IF($AF76="0-",AQ76,IF($AF76="+0",AW76,IF($AF76="+-",BC76,AK76))),"")</f>
        <v/>
      </c>
      <c r="M76" s="238" t="str">
        <f>IF($J76&lt;&gt;"",IF($AF76="0-",AR76,IF($AF76="+0",AX76,IF($AF76="+-",BD76,AL76))),"")</f>
        <v/>
      </c>
      <c r="N76" s="6"/>
      <c r="O76" s="4"/>
      <c r="P76" s="4"/>
      <c r="Q76" s="4"/>
      <c r="R76" s="4"/>
      <c r="S76" s="4"/>
      <c r="T76" s="4"/>
      <c r="U76" s="56"/>
      <c r="V76" s="56"/>
      <c r="W76" s="56"/>
      <c r="X76" s="56"/>
      <c r="Y76" s="4"/>
      <c r="Z76" s="4"/>
      <c r="AA76" s="4"/>
      <c r="AB76" s="56"/>
      <c r="AC76" s="123"/>
      <c r="AD76" s="49"/>
      <c r="AE76" s="55"/>
      <c r="AF76" s="353"/>
      <c r="AG76" s="345" t="str">
        <f>IF(AF76&lt;&gt;"",VLOOKUP(AF76,$AH$13:$AI$16,2),"")</f>
        <v/>
      </c>
      <c r="AH76"/>
      <c r="AI76"/>
      <c r="AJ76" s="44">
        <f>IF(AN76&gt;=12,DATEDIF(BK76,BN76,"y")+1,DATEDIF(BK76,BN76,"y"))</f>
        <v>0</v>
      </c>
      <c r="AK76" s="44">
        <f>IF(AN76&gt;=12,AN76-12,AN76)</f>
        <v>0</v>
      </c>
      <c r="AL76" s="45" t="str">
        <f>IF(AO76&lt;=15,"半",0)</f>
        <v>半</v>
      </c>
      <c r="AM76" s="41">
        <f>DATEDIF(BK76,BN76,"y")</f>
        <v>0</v>
      </c>
      <c r="AN76" s="42">
        <f>IF(AO76&gt;=16,DATEDIF(BK76,BN76,"ym")+1,DATEDIF(BK76,BN76,"ym"))</f>
        <v>0</v>
      </c>
      <c r="AO76" s="43">
        <f>DATEDIF(BK76,BN76,"md")</f>
        <v>14</v>
      </c>
      <c r="AP76" s="44" t="e">
        <f>IF(AT76&gt;=12,DATEDIF(BK76,BO76,"y")+1,DATEDIF(BK76,BO76,"y"))</f>
        <v>#NUM!</v>
      </c>
      <c r="AQ76" s="44" t="e">
        <f>IF(AT76&gt;=12,AT76-12,AT76)</f>
        <v>#NUM!</v>
      </c>
      <c r="AR76" s="45" t="e">
        <f>IF(AU76&lt;=15,"半",0)</f>
        <v>#NUM!</v>
      </c>
      <c r="AS76" s="41" t="e">
        <f>DATEDIF(BK76,BO76,"y")</f>
        <v>#NUM!</v>
      </c>
      <c r="AT76" s="42" t="e">
        <f>IF(AU76&gt;=16,DATEDIF(BK76,BO76,"ym")+1,DATEDIF(BK76,BO76,"ym"))</f>
        <v>#NUM!</v>
      </c>
      <c r="AU76" s="43" t="e">
        <f>DATEDIF(BK76,BO76,"md")</f>
        <v>#NUM!</v>
      </c>
      <c r="AV76" s="44" t="e">
        <f>IF(AZ76&gt;=12,DATEDIF(BL76,BN76,"y")+1,DATEDIF(BL76,BN76,"y"))</f>
        <v>#NUM!</v>
      </c>
      <c r="AW76" s="44" t="e">
        <f>IF(AZ76&gt;=12,AZ76-12,AZ76)</f>
        <v>#NUM!</v>
      </c>
      <c r="AX76" s="45" t="e">
        <f>IF(BA76&lt;=15,"半",0)</f>
        <v>#NUM!</v>
      </c>
      <c r="AY76" s="41" t="e">
        <f>DATEDIF(BL76,BN76,"y")</f>
        <v>#NUM!</v>
      </c>
      <c r="AZ76" s="42" t="e">
        <f>IF(BA76&gt;=16,DATEDIF(BL76,BN76,"ym")+1,DATEDIF(BL76,BN76,"ym"))</f>
        <v>#NUM!</v>
      </c>
      <c r="BA76" s="42" t="e">
        <f>DATEDIF(BL76,BN76,"md")</f>
        <v>#NUM!</v>
      </c>
      <c r="BB76" s="44" t="e">
        <f>IF(BF76&gt;=12,DATEDIF(BL76,BO76,"y")+1,DATEDIF(BL76,BO76,"y"))</f>
        <v>#NUM!</v>
      </c>
      <c r="BC76" s="44" t="e">
        <f>IF(BF76&gt;=12,BF76-12,BF76)</f>
        <v>#NUM!</v>
      </c>
      <c r="BD76" s="45" t="e">
        <f>IF(BG76&lt;=15,"半",0)</f>
        <v>#NUM!</v>
      </c>
      <c r="BE76" s="41" t="e">
        <f>DATEDIF(BL76,BO76,"y")</f>
        <v>#NUM!</v>
      </c>
      <c r="BF76" s="42" t="e">
        <f>IF(BG76&gt;=16,DATEDIF(BL76,BO76,"ym")+1,DATEDIF(BL76,BO76,"ym"))</f>
        <v>#NUM!</v>
      </c>
      <c r="BG76" s="43" t="e">
        <f>DATEDIF(BL76,BO76,"md")</f>
        <v>#NUM!</v>
      </c>
      <c r="BH76" s="42"/>
      <c r="BI76" s="49">
        <f>IF(J77="現在",$AG$6,J77)</f>
        <v>0</v>
      </c>
      <c r="BJ76" s="42">
        <v>7</v>
      </c>
      <c r="BK76" s="51">
        <f>IF(DAY(J76)&lt;=15,J76-DAY(J76)+1,J76-DAY(J76)+16)</f>
        <v>1</v>
      </c>
      <c r="BL76" s="51">
        <f>IF(DAY(BK76)=1,BK76+15,BU76)</f>
        <v>16</v>
      </c>
      <c r="BM76" s="52"/>
      <c r="BN76" s="116">
        <f>IF(CD76&gt;=16,CB76,IF(J77="現在",$AG$6-CD76+15,J77-CD76+15))</f>
        <v>15</v>
      </c>
      <c r="BO76" s="53">
        <f>IF(DAY(BN76)=15,BN76-DAY(BN76),BN76-DAY(BN76)+15)</f>
        <v>0</v>
      </c>
      <c r="BP76" s="52"/>
      <c r="BQ76" s="52"/>
      <c r="BR76" s="50">
        <f>YEAR(J76)</f>
        <v>1900</v>
      </c>
      <c r="BS76" s="50">
        <f>MONTH(J76)+1</f>
        <v>2</v>
      </c>
      <c r="BT76" s="54" t="str">
        <f>CONCATENATE(BR76,"/",BS76,"/",1)</f>
        <v>1900/2/1</v>
      </c>
      <c r="BU76" s="54">
        <f t="shared" si="0"/>
        <v>32</v>
      </c>
      <c r="BV76" s="54">
        <f>BT76-1</f>
        <v>31</v>
      </c>
      <c r="BW76" s="50">
        <f t="shared" si="1"/>
        <v>31</v>
      </c>
      <c r="BX76" s="50">
        <f>DAY(J76)</f>
        <v>0</v>
      </c>
      <c r="BY76" s="50">
        <f>YEAR(BI76)</f>
        <v>1900</v>
      </c>
      <c r="BZ76" s="50">
        <f>IF(MONTH(BI76)=12,MONTH(BI76)-12+1,MONTH(BI76)+1)</f>
        <v>2</v>
      </c>
      <c r="CA76" s="54" t="str">
        <f>IF(BZ76=1,CONCATENATE(BY76+1,"/",BZ76,"/",1),CONCATENATE(BY76,"/",BZ76,"/",1))</f>
        <v>1900/2/1</v>
      </c>
      <c r="CB76" s="54">
        <f t="shared" si="2"/>
        <v>31</v>
      </c>
      <c r="CC76" s="50">
        <f t="shared" si="3"/>
        <v>31</v>
      </c>
      <c r="CD76" s="50">
        <f>DAY(BI76)</f>
        <v>0</v>
      </c>
    </row>
    <row r="77" spans="1:82" ht="12.75" customHeight="1">
      <c r="A77" s="250"/>
      <c r="B77" s="221"/>
      <c r="C77" s="222"/>
      <c r="D77" s="222"/>
      <c r="E77" s="222"/>
      <c r="F77" s="222"/>
      <c r="G77" s="223"/>
      <c r="H77" s="141" t="s">
        <v>25</v>
      </c>
      <c r="I77" s="141"/>
      <c r="J77" s="142"/>
      <c r="K77" s="276"/>
      <c r="L77" s="278"/>
      <c r="M77" s="239"/>
      <c r="N77" s="35"/>
      <c r="AC77" s="62"/>
      <c r="AE77" s="55"/>
      <c r="AF77" s="354"/>
      <c r="AG77" s="346"/>
      <c r="AH77"/>
      <c r="AI77"/>
      <c r="AJ77" s="63"/>
      <c r="AK77" s="63"/>
      <c r="AL77" s="64"/>
      <c r="AM77" s="41"/>
      <c r="AN77" s="42"/>
      <c r="AO77" s="43"/>
      <c r="AP77" s="63"/>
      <c r="AQ77" s="63"/>
      <c r="AR77" s="64"/>
      <c r="AS77" s="41"/>
      <c r="AT77" s="42"/>
      <c r="AU77" s="43"/>
      <c r="AV77" s="63"/>
      <c r="AW77" s="63"/>
      <c r="AX77" s="64"/>
      <c r="AY77" s="41"/>
      <c r="AZ77" s="42"/>
      <c r="BA77" s="42"/>
      <c r="BB77" s="63"/>
      <c r="BC77" s="63"/>
      <c r="BD77" s="64"/>
      <c r="BE77" s="41"/>
      <c r="BF77" s="42"/>
      <c r="BG77" s="43"/>
      <c r="BH77" s="42"/>
      <c r="BI77" s="49"/>
      <c r="BJ77" s="42"/>
      <c r="BK77" s="51"/>
      <c r="BL77" s="51"/>
      <c r="BM77" s="52"/>
      <c r="BN77" s="53"/>
      <c r="BO77" s="53"/>
      <c r="BP77" s="52"/>
      <c r="BQ77" s="52"/>
      <c r="BT77" s="54"/>
      <c r="BU77" s="54"/>
      <c r="BV77" s="54"/>
      <c r="CA77" s="54"/>
      <c r="CB77" s="54"/>
    </row>
    <row r="78" spans="1:82" ht="12.75" customHeight="1">
      <c r="A78" s="249"/>
      <c r="B78" s="218"/>
      <c r="C78" s="219"/>
      <c r="D78" s="219"/>
      <c r="E78" s="219"/>
      <c r="F78" s="219"/>
      <c r="G78" s="220"/>
      <c r="H78" s="139" t="s">
        <v>24</v>
      </c>
      <c r="I78" s="139"/>
      <c r="J78" s="140"/>
      <c r="K78" s="275" t="str">
        <f>IF($J78&lt;&gt;"",IF($AF78="0-",AP78,IF($AF78="+0",AV78,IF($AF78="+-",BB78,AJ78))),"")</f>
        <v/>
      </c>
      <c r="L78" s="277" t="str">
        <f>IF($J78&lt;&gt;"",IF($AF78="0-",AQ78,IF($AF78="+0",AW78,IF($AF78="+-",BC78,AK78))),"")</f>
        <v/>
      </c>
      <c r="M78" s="238" t="str">
        <f>IF($J78&lt;&gt;"",IF($AF78="0-",AR78,IF($AF78="+0",AX78,IF($AF78="+-",BD78,AL78))),"")</f>
        <v/>
      </c>
      <c r="N78" s="6"/>
      <c r="O78" s="4"/>
      <c r="P78" s="4"/>
      <c r="Q78" s="4"/>
      <c r="R78" s="4"/>
      <c r="S78" s="4"/>
      <c r="T78" s="4"/>
      <c r="U78" s="56"/>
      <c r="V78" s="56"/>
      <c r="W78" s="56"/>
      <c r="X78" s="56"/>
      <c r="Y78" s="4"/>
      <c r="Z78" s="4"/>
      <c r="AA78" s="4"/>
      <c r="AB78" s="56"/>
      <c r="AC78" s="123"/>
      <c r="AD78" s="49"/>
      <c r="AE78" s="55"/>
      <c r="AF78" s="353"/>
      <c r="AG78" s="345" t="str">
        <f>IF(AF78&lt;&gt;"",VLOOKUP(AF78,$AH$13:$AI$16,2),"")</f>
        <v/>
      </c>
      <c r="AH78"/>
      <c r="AI78"/>
      <c r="AJ78" s="44">
        <f>IF(AN78&gt;=12,DATEDIF(BK78,BN78,"y")+1,DATEDIF(BK78,BN78,"y"))</f>
        <v>0</v>
      </c>
      <c r="AK78" s="44">
        <f>IF(AN78&gt;=12,AN78-12,AN78)</f>
        <v>0</v>
      </c>
      <c r="AL78" s="45" t="str">
        <f>IF(AO78&lt;=15,"半",0)</f>
        <v>半</v>
      </c>
      <c r="AM78" s="41">
        <f>DATEDIF(BK78,BN78,"y")</f>
        <v>0</v>
      </c>
      <c r="AN78" s="42">
        <f>IF(AO78&gt;=16,DATEDIF(BK78,BN78,"ym")+1,DATEDIF(BK78,BN78,"ym"))</f>
        <v>0</v>
      </c>
      <c r="AO78" s="43">
        <f>DATEDIF(BK78,BN78,"md")</f>
        <v>14</v>
      </c>
      <c r="AP78" s="44" t="e">
        <f>IF(AT78&gt;=12,DATEDIF(BK78,BO78,"y")+1,DATEDIF(BK78,BO78,"y"))</f>
        <v>#NUM!</v>
      </c>
      <c r="AQ78" s="44" t="e">
        <f>IF(AT78&gt;=12,AT78-12,AT78)</f>
        <v>#NUM!</v>
      </c>
      <c r="AR78" s="45" t="e">
        <f>IF(AU78&lt;=15,"半",0)</f>
        <v>#NUM!</v>
      </c>
      <c r="AS78" s="41" t="e">
        <f>DATEDIF(BK78,BO78,"y")</f>
        <v>#NUM!</v>
      </c>
      <c r="AT78" s="42" t="e">
        <f>IF(AU78&gt;=16,DATEDIF(BK78,BO78,"ym")+1,DATEDIF(BK78,BO78,"ym"))</f>
        <v>#NUM!</v>
      </c>
      <c r="AU78" s="43" t="e">
        <f>DATEDIF(BK78,BO78,"md")</f>
        <v>#NUM!</v>
      </c>
      <c r="AV78" s="44" t="e">
        <f>IF(AZ78&gt;=12,DATEDIF(BL78,BN78,"y")+1,DATEDIF(BL78,BN78,"y"))</f>
        <v>#NUM!</v>
      </c>
      <c r="AW78" s="44" t="e">
        <f>IF(AZ78&gt;=12,AZ78-12,AZ78)</f>
        <v>#NUM!</v>
      </c>
      <c r="AX78" s="45" t="e">
        <f>IF(BA78&lt;=15,"半",0)</f>
        <v>#NUM!</v>
      </c>
      <c r="AY78" s="41" t="e">
        <f>DATEDIF(BL78,BN78,"y")</f>
        <v>#NUM!</v>
      </c>
      <c r="AZ78" s="42" t="e">
        <f>IF(BA78&gt;=16,DATEDIF(BL78,BN78,"ym")+1,DATEDIF(BL78,BN78,"ym"))</f>
        <v>#NUM!</v>
      </c>
      <c r="BA78" s="42" t="e">
        <f>DATEDIF(BL78,BN78,"md")</f>
        <v>#NUM!</v>
      </c>
      <c r="BB78" s="44" t="e">
        <f>IF(BF78&gt;=12,DATEDIF(BL78,BO78,"y")+1,DATEDIF(BL78,BO78,"y"))</f>
        <v>#NUM!</v>
      </c>
      <c r="BC78" s="44" t="e">
        <f>IF(BF78&gt;=12,BF78-12,BF78)</f>
        <v>#NUM!</v>
      </c>
      <c r="BD78" s="45" t="e">
        <f>IF(BG78&lt;=15,"半",0)</f>
        <v>#NUM!</v>
      </c>
      <c r="BE78" s="41" t="e">
        <f>DATEDIF(BL78,BO78,"y")</f>
        <v>#NUM!</v>
      </c>
      <c r="BF78" s="42" t="e">
        <f>IF(BG78&gt;=16,DATEDIF(BL78,BO78,"ym")+1,DATEDIF(BL78,BO78,"ym"))</f>
        <v>#NUM!</v>
      </c>
      <c r="BG78" s="43" t="e">
        <f>DATEDIF(BL78,BO78,"md")</f>
        <v>#NUM!</v>
      </c>
      <c r="BH78" s="42"/>
      <c r="BI78" s="49">
        <f>IF(J79="現在",$AG$6,J79)</f>
        <v>0</v>
      </c>
      <c r="BJ78" s="42">
        <v>8</v>
      </c>
      <c r="BK78" s="51">
        <f>IF(DAY(J78)&lt;=15,J78-DAY(J78)+1,J78-DAY(J78)+16)</f>
        <v>1</v>
      </c>
      <c r="BL78" s="51">
        <f>IF(DAY(BK78)=1,BK78+15,BU78)</f>
        <v>16</v>
      </c>
      <c r="BM78" s="52"/>
      <c r="BN78" s="116">
        <f>IF(CD78&gt;=16,CB78,IF(J79="現在",$AG$6-CD78+15,J79-CD78+15))</f>
        <v>15</v>
      </c>
      <c r="BO78" s="53">
        <f>IF(DAY(BN78)=15,BN78-DAY(BN78),BN78-DAY(BN78)+15)</f>
        <v>0</v>
      </c>
      <c r="BP78" s="52"/>
      <c r="BQ78" s="52"/>
      <c r="BR78" s="50">
        <f>YEAR(J78)</f>
        <v>1900</v>
      </c>
      <c r="BS78" s="50">
        <f>MONTH(J78)+1</f>
        <v>2</v>
      </c>
      <c r="BT78" s="54" t="str">
        <f>CONCATENATE(BR78,"/",BS78,"/",1)</f>
        <v>1900/2/1</v>
      </c>
      <c r="BU78" s="54">
        <f t="shared" si="0"/>
        <v>32</v>
      </c>
      <c r="BV78" s="54">
        <f>BT78-1</f>
        <v>31</v>
      </c>
      <c r="BW78" s="50">
        <f t="shared" si="1"/>
        <v>31</v>
      </c>
      <c r="BX78" s="50">
        <f>DAY(J78)</f>
        <v>0</v>
      </c>
      <c r="BY78" s="50">
        <f>YEAR(BI78)</f>
        <v>1900</v>
      </c>
      <c r="BZ78" s="50">
        <f>IF(MONTH(BI78)=12,MONTH(BI78)-12+1,MONTH(BI78)+1)</f>
        <v>2</v>
      </c>
      <c r="CA78" s="54" t="str">
        <f>IF(BZ78=1,CONCATENATE(BY78+1,"/",BZ78,"/",1),CONCATENATE(BY78,"/",BZ78,"/",1))</f>
        <v>1900/2/1</v>
      </c>
      <c r="CB78" s="54">
        <f t="shared" si="2"/>
        <v>31</v>
      </c>
      <c r="CC78" s="50">
        <f t="shared" si="3"/>
        <v>31</v>
      </c>
      <c r="CD78" s="50">
        <f>DAY(BI78)</f>
        <v>0</v>
      </c>
    </row>
    <row r="79" spans="1:82" ht="12.75" customHeight="1">
      <c r="A79" s="250"/>
      <c r="B79" s="221"/>
      <c r="C79" s="222"/>
      <c r="D79" s="222"/>
      <c r="E79" s="222"/>
      <c r="F79" s="222"/>
      <c r="G79" s="223"/>
      <c r="H79" s="141" t="s">
        <v>25</v>
      </c>
      <c r="I79" s="141"/>
      <c r="J79" s="142"/>
      <c r="K79" s="276"/>
      <c r="L79" s="278"/>
      <c r="M79" s="239"/>
      <c r="N79" s="6"/>
      <c r="O79" s="4"/>
      <c r="P79" s="4"/>
      <c r="Q79" s="4"/>
      <c r="R79" s="4"/>
      <c r="S79" s="4"/>
      <c r="T79" s="4"/>
      <c r="U79" s="56"/>
      <c r="V79" s="56"/>
      <c r="W79" s="56"/>
      <c r="X79" s="56"/>
      <c r="Y79" s="4"/>
      <c r="Z79" s="4"/>
      <c r="AA79" s="4"/>
      <c r="AB79" s="56"/>
      <c r="AC79" s="123"/>
      <c r="AD79" s="49"/>
      <c r="AE79" s="55"/>
      <c r="AF79" s="354"/>
      <c r="AG79" s="346"/>
      <c r="AH79"/>
      <c r="AI79"/>
      <c r="AJ79" s="63"/>
      <c r="AK79" s="63"/>
      <c r="AL79" s="64"/>
      <c r="AM79" s="41"/>
      <c r="AN79" s="42"/>
      <c r="AO79" s="43"/>
      <c r="AP79" s="63"/>
      <c r="AQ79" s="63"/>
      <c r="AR79" s="64"/>
      <c r="AS79" s="41"/>
      <c r="AT79" s="42"/>
      <c r="AU79" s="43"/>
      <c r="AV79" s="63"/>
      <c r="AW79" s="63"/>
      <c r="AX79" s="64"/>
      <c r="AY79" s="41"/>
      <c r="AZ79" s="42"/>
      <c r="BA79" s="42"/>
      <c r="BB79" s="63"/>
      <c r="BC79" s="63"/>
      <c r="BD79" s="64"/>
      <c r="BE79" s="41"/>
      <c r="BF79" s="42"/>
      <c r="BG79" s="43"/>
      <c r="BH79" s="42"/>
      <c r="BI79" s="49"/>
      <c r="BJ79" s="42"/>
      <c r="BK79" s="51"/>
      <c r="BL79" s="51"/>
      <c r="BM79" s="52"/>
      <c r="BN79" s="53"/>
      <c r="BO79" s="53"/>
      <c r="BP79" s="52"/>
      <c r="BQ79" s="52"/>
      <c r="BT79" s="54"/>
      <c r="BU79" s="54"/>
      <c r="BV79" s="54"/>
      <c r="CA79" s="54"/>
      <c r="CB79" s="54"/>
    </row>
    <row r="80" spans="1:82" ht="12.75" customHeight="1">
      <c r="A80" s="249"/>
      <c r="B80" s="218"/>
      <c r="C80" s="219"/>
      <c r="D80" s="219"/>
      <c r="E80" s="219"/>
      <c r="F80" s="219"/>
      <c r="G80" s="220"/>
      <c r="H80" s="139" t="s">
        <v>24</v>
      </c>
      <c r="I80" s="139"/>
      <c r="J80" s="140"/>
      <c r="K80" s="275" t="str">
        <f>IF($J80&lt;&gt;"",IF($AF80="0-",AP80,IF($AF80="+0",AV80,IF($AF80="+-",BB80,AJ80))),"")</f>
        <v/>
      </c>
      <c r="L80" s="277" t="str">
        <f>IF($J80&lt;&gt;"",IF($AF80="0-",AQ80,IF($AF80="+0",AW80,IF($AF80="+-",BC80,AK80))),"")</f>
        <v/>
      </c>
      <c r="M80" s="238" t="str">
        <f>IF($J80&lt;&gt;"",IF($AF80="0-",AR80,IF($AF80="+0",AX80,IF($AF80="+-",BD80,AL80))),"")</f>
        <v/>
      </c>
      <c r="N80" s="6"/>
      <c r="O80" s="4"/>
      <c r="P80" s="4"/>
      <c r="Q80" s="4"/>
      <c r="R80" s="4"/>
      <c r="S80" s="4"/>
      <c r="T80" s="4"/>
      <c r="U80" s="56"/>
      <c r="V80" s="56"/>
      <c r="W80" s="56"/>
      <c r="X80" s="56"/>
      <c r="Y80" s="4"/>
      <c r="Z80" s="4"/>
      <c r="AA80" s="4"/>
      <c r="AB80" s="56"/>
      <c r="AC80" s="123"/>
      <c r="AD80" s="49"/>
      <c r="AE80" s="55"/>
      <c r="AF80" s="353"/>
      <c r="AG80" s="345" t="str">
        <f>IF(AF80&lt;&gt;"",VLOOKUP(AF80,$AH$13:$AI$16,2),"")</f>
        <v/>
      </c>
      <c r="AH80"/>
      <c r="AI80"/>
      <c r="AJ80" s="44">
        <f>IF(AN80&gt;=12,DATEDIF(BK80,BN80,"y")+1,DATEDIF(BK80,BN80,"y"))</f>
        <v>0</v>
      </c>
      <c r="AK80" s="44">
        <f>IF(AN80&gt;=12,AN80-12,AN80)</f>
        <v>0</v>
      </c>
      <c r="AL80" s="45" t="str">
        <f>IF(AO80&lt;=15,"半",0)</f>
        <v>半</v>
      </c>
      <c r="AM80" s="41">
        <f>DATEDIF(BK80,BN80,"y")</f>
        <v>0</v>
      </c>
      <c r="AN80" s="42">
        <f>IF(AO80&gt;=16,DATEDIF(BK80,BN80,"ym")+1,DATEDIF(BK80,BN80,"ym"))</f>
        <v>0</v>
      </c>
      <c r="AO80" s="43">
        <f>DATEDIF(BK80,BN80,"md")</f>
        <v>14</v>
      </c>
      <c r="AP80" s="44" t="e">
        <f>IF(AT80&gt;=12,DATEDIF(BK80,BO80,"y")+1,DATEDIF(BK80,BO80,"y"))</f>
        <v>#NUM!</v>
      </c>
      <c r="AQ80" s="44" t="e">
        <f>IF(AT80&gt;=12,AT80-12,AT80)</f>
        <v>#NUM!</v>
      </c>
      <c r="AR80" s="45" t="e">
        <f>IF(AU80&lt;=15,"半",0)</f>
        <v>#NUM!</v>
      </c>
      <c r="AS80" s="41" t="e">
        <f>DATEDIF(BK80,BO80,"y")</f>
        <v>#NUM!</v>
      </c>
      <c r="AT80" s="42" t="e">
        <f>IF(AU80&gt;=16,DATEDIF(BK80,BO80,"ym")+1,DATEDIF(BK80,BO80,"ym"))</f>
        <v>#NUM!</v>
      </c>
      <c r="AU80" s="43" t="e">
        <f>DATEDIF(BK80,BO80,"md")</f>
        <v>#NUM!</v>
      </c>
      <c r="AV80" s="44" t="e">
        <f>IF(AZ80&gt;=12,DATEDIF(BL80,BN80,"y")+1,DATEDIF(BL80,BN80,"y"))</f>
        <v>#NUM!</v>
      </c>
      <c r="AW80" s="44" t="e">
        <f>IF(AZ80&gt;=12,AZ80-12,AZ80)</f>
        <v>#NUM!</v>
      </c>
      <c r="AX80" s="45" t="e">
        <f>IF(BA80&lt;=15,"半",0)</f>
        <v>#NUM!</v>
      </c>
      <c r="AY80" s="41" t="e">
        <f>DATEDIF(BL80,BN80,"y")</f>
        <v>#NUM!</v>
      </c>
      <c r="AZ80" s="42" t="e">
        <f>IF(BA80&gt;=16,DATEDIF(BL80,BN80,"ym")+1,DATEDIF(BL80,BN80,"ym"))</f>
        <v>#NUM!</v>
      </c>
      <c r="BA80" s="42" t="e">
        <f>DATEDIF(BL80,BN80,"md")</f>
        <v>#NUM!</v>
      </c>
      <c r="BB80" s="44" t="e">
        <f>IF(BF80&gt;=12,DATEDIF(BL80,BO80,"y")+1,DATEDIF(BL80,BO80,"y"))</f>
        <v>#NUM!</v>
      </c>
      <c r="BC80" s="44" t="e">
        <f>IF(BF80&gt;=12,BF80-12,BF80)</f>
        <v>#NUM!</v>
      </c>
      <c r="BD80" s="45" t="e">
        <f>IF(BG80&lt;=15,"半",0)</f>
        <v>#NUM!</v>
      </c>
      <c r="BE80" s="41" t="e">
        <f>DATEDIF(BL80,BO80,"y")</f>
        <v>#NUM!</v>
      </c>
      <c r="BF80" s="42" t="e">
        <f>IF(BG80&gt;=16,DATEDIF(BL80,BO80,"ym")+1,DATEDIF(BL80,BO80,"ym"))</f>
        <v>#NUM!</v>
      </c>
      <c r="BG80" s="43" t="e">
        <f>DATEDIF(BL80,BO80,"md")</f>
        <v>#NUM!</v>
      </c>
      <c r="BH80" s="42"/>
      <c r="BI80" s="49">
        <f>IF(J81="現在",$AG$6,J81)</f>
        <v>0</v>
      </c>
      <c r="BJ80" s="42">
        <v>9</v>
      </c>
      <c r="BK80" s="51">
        <f>IF(DAY(J80)&lt;=15,J80-DAY(J80)+1,J80-DAY(J80)+16)</f>
        <v>1</v>
      </c>
      <c r="BL80" s="51">
        <f>IF(DAY(BK80)=1,BK80+15,BU80)</f>
        <v>16</v>
      </c>
      <c r="BM80" s="52"/>
      <c r="BN80" s="116">
        <f>IF(CD80&gt;=16,CB80,IF(J81="現在",$AG$6-CD80+15,J81-CD80+15))</f>
        <v>15</v>
      </c>
      <c r="BO80" s="53">
        <f>IF(DAY(BN80)=15,BN80-DAY(BN80),BN80-DAY(BN80)+15)</f>
        <v>0</v>
      </c>
      <c r="BP80" s="52"/>
      <c r="BQ80" s="52"/>
      <c r="BR80" s="50">
        <f>YEAR(J80)</f>
        <v>1900</v>
      </c>
      <c r="BS80" s="50">
        <f>MONTH(J80)+1</f>
        <v>2</v>
      </c>
      <c r="BT80" s="54" t="str">
        <f>CONCATENATE(BR80,"/",BS80,"/",1)</f>
        <v>1900/2/1</v>
      </c>
      <c r="BU80" s="54">
        <f t="shared" si="0"/>
        <v>32</v>
      </c>
      <c r="BV80" s="54">
        <f>BT80-1</f>
        <v>31</v>
      </c>
      <c r="BW80" s="50">
        <f t="shared" si="1"/>
        <v>31</v>
      </c>
      <c r="BX80" s="50">
        <f>DAY(J80)</f>
        <v>0</v>
      </c>
      <c r="BY80" s="50">
        <f>YEAR(BI80)</f>
        <v>1900</v>
      </c>
      <c r="BZ80" s="50">
        <f>IF(MONTH(BI80)=12,MONTH(BI80)-12+1,MONTH(BI80)+1)</f>
        <v>2</v>
      </c>
      <c r="CA80" s="54" t="str">
        <f>IF(BZ80=1,CONCATENATE(BY80+1,"/",BZ80,"/",1),CONCATENATE(BY80,"/",BZ80,"/",1))</f>
        <v>1900/2/1</v>
      </c>
      <c r="CB80" s="54">
        <f t="shared" si="2"/>
        <v>31</v>
      </c>
      <c r="CC80" s="50">
        <f t="shared" si="3"/>
        <v>31</v>
      </c>
      <c r="CD80" s="50">
        <f>DAY(BI80)</f>
        <v>0</v>
      </c>
    </row>
    <row r="81" spans="1:82" ht="12.75" customHeight="1">
      <c r="A81" s="250"/>
      <c r="B81" s="221"/>
      <c r="C81" s="222"/>
      <c r="D81" s="222"/>
      <c r="E81" s="222"/>
      <c r="F81" s="222"/>
      <c r="G81" s="223"/>
      <c r="H81" s="141" t="s">
        <v>25</v>
      </c>
      <c r="I81" s="141"/>
      <c r="J81" s="142"/>
      <c r="K81" s="276"/>
      <c r="L81" s="278"/>
      <c r="M81" s="239"/>
      <c r="N81" s="6"/>
      <c r="O81" s="4"/>
      <c r="P81" s="4"/>
      <c r="Q81" s="4"/>
      <c r="R81" s="4"/>
      <c r="S81" s="4"/>
      <c r="T81" s="4"/>
      <c r="U81" s="56"/>
      <c r="V81" s="56"/>
      <c r="W81" s="56"/>
      <c r="X81" s="56"/>
      <c r="Y81" s="4"/>
      <c r="Z81" s="4"/>
      <c r="AA81" s="4"/>
      <c r="AB81" s="56"/>
      <c r="AC81" s="123"/>
      <c r="AD81" s="49"/>
      <c r="AE81" s="55"/>
      <c r="AF81" s="354"/>
      <c r="AG81" s="346"/>
      <c r="AH81"/>
      <c r="AI81"/>
      <c r="AJ81" s="63"/>
      <c r="AK81" s="63"/>
      <c r="AL81" s="64"/>
      <c r="AM81" s="41"/>
      <c r="AN81" s="42"/>
      <c r="AO81" s="43"/>
      <c r="AP81" s="63"/>
      <c r="AQ81" s="63"/>
      <c r="AR81" s="64"/>
      <c r="AS81" s="41"/>
      <c r="AT81" s="42"/>
      <c r="AU81" s="43"/>
      <c r="AV81" s="63"/>
      <c r="AW81" s="63"/>
      <c r="AX81" s="64"/>
      <c r="AY81" s="41"/>
      <c r="AZ81" s="42"/>
      <c r="BA81" s="42"/>
      <c r="BB81" s="63"/>
      <c r="BC81" s="63"/>
      <c r="BD81" s="64"/>
      <c r="BE81" s="41"/>
      <c r="BF81" s="42"/>
      <c r="BG81" s="43"/>
      <c r="BH81" s="42"/>
      <c r="BI81" s="49"/>
      <c r="BJ81" s="42"/>
      <c r="BK81" s="51"/>
      <c r="BL81" s="51"/>
      <c r="BM81" s="52"/>
      <c r="BN81" s="53"/>
      <c r="BO81" s="53"/>
      <c r="BP81" s="52"/>
      <c r="BQ81" s="52"/>
      <c r="BT81" s="54"/>
      <c r="BU81" s="54"/>
      <c r="BV81" s="54"/>
      <c r="CA81" s="54"/>
      <c r="CB81" s="54"/>
    </row>
    <row r="82" spans="1:82" ht="12.75" customHeight="1">
      <c r="A82" s="249"/>
      <c r="B82" s="218"/>
      <c r="C82" s="219"/>
      <c r="D82" s="219"/>
      <c r="E82" s="219"/>
      <c r="F82" s="219"/>
      <c r="G82" s="220"/>
      <c r="H82" s="139" t="s">
        <v>24</v>
      </c>
      <c r="I82" s="139"/>
      <c r="J82" s="140"/>
      <c r="K82" s="275" t="str">
        <f>IF($J82&lt;&gt;"",IF($AF82="0-",AP82,IF($AF82="+0",AV82,IF($AF82="+-",BB82,AJ82))),"")</f>
        <v/>
      </c>
      <c r="L82" s="277" t="str">
        <f>IF($J82&lt;&gt;"",IF($AF82="0-",AQ82,IF($AF82="+0",AW82,IF($AF82="+-",BC82,AK82))),"")</f>
        <v/>
      </c>
      <c r="M82" s="238" t="str">
        <f>IF($J82&lt;&gt;"",IF($AF82="0-",AR82,IF($AF82="+0",AX82,IF($AF82="+-",BD82,AL82))),"")</f>
        <v/>
      </c>
      <c r="N82" s="6"/>
      <c r="O82" s="4"/>
      <c r="P82" s="4"/>
      <c r="Q82" s="4"/>
      <c r="R82" s="4"/>
      <c r="S82" s="4"/>
      <c r="T82" s="4"/>
      <c r="U82" s="56"/>
      <c r="V82" s="56"/>
      <c r="W82" s="56"/>
      <c r="X82" s="56"/>
      <c r="Y82" s="4"/>
      <c r="Z82" s="4"/>
      <c r="AA82" s="4"/>
      <c r="AB82" s="56"/>
      <c r="AC82" s="123"/>
      <c r="AD82" s="49"/>
      <c r="AE82" s="55"/>
      <c r="AF82" s="353"/>
      <c r="AG82" s="345" t="str">
        <f>IF(AF82&lt;&gt;"",VLOOKUP(AF82,$AH$13:$AI$16,2),"")</f>
        <v/>
      </c>
      <c r="AH82"/>
      <c r="AI82"/>
      <c r="AJ82" s="44">
        <f>IF(AN82&gt;=12,DATEDIF(BK82,BN82,"y")+1,DATEDIF(BK82,BN82,"y"))</f>
        <v>0</v>
      </c>
      <c r="AK82" s="44">
        <f>IF(AN82&gt;=12,AN82-12,AN82)</f>
        <v>0</v>
      </c>
      <c r="AL82" s="45" t="str">
        <f>IF(AO82&lt;=15,"半",0)</f>
        <v>半</v>
      </c>
      <c r="AM82" s="41">
        <f>DATEDIF(BK82,BN82,"y")</f>
        <v>0</v>
      </c>
      <c r="AN82" s="42">
        <f>IF(AO82&gt;=16,DATEDIF(BK82,BN82,"ym")+1,DATEDIF(BK82,BN82,"ym"))</f>
        <v>0</v>
      </c>
      <c r="AO82" s="43">
        <f>DATEDIF(BK82,BN82,"md")</f>
        <v>14</v>
      </c>
      <c r="AP82" s="44" t="e">
        <f>IF(AT82&gt;=12,DATEDIF(BK82,BO82,"y")+1,DATEDIF(BK82,BO82,"y"))</f>
        <v>#NUM!</v>
      </c>
      <c r="AQ82" s="44" t="e">
        <f>IF(AT82&gt;=12,AT82-12,AT82)</f>
        <v>#NUM!</v>
      </c>
      <c r="AR82" s="45" t="e">
        <f>IF(AU82&lt;=15,"半",0)</f>
        <v>#NUM!</v>
      </c>
      <c r="AS82" s="41" t="e">
        <f>DATEDIF(BK82,BO82,"y")</f>
        <v>#NUM!</v>
      </c>
      <c r="AT82" s="42" t="e">
        <f>IF(AU82&gt;=16,DATEDIF(BK82,BO82,"ym")+1,DATEDIF(BK82,BO82,"ym"))</f>
        <v>#NUM!</v>
      </c>
      <c r="AU82" s="43" t="e">
        <f>DATEDIF(BK82,BO82,"md")</f>
        <v>#NUM!</v>
      </c>
      <c r="AV82" s="44" t="e">
        <f>IF(AZ82&gt;=12,DATEDIF(BL82,BN82,"y")+1,DATEDIF(BL82,BN82,"y"))</f>
        <v>#NUM!</v>
      </c>
      <c r="AW82" s="44" t="e">
        <f>IF(AZ82&gt;=12,AZ82-12,AZ82)</f>
        <v>#NUM!</v>
      </c>
      <c r="AX82" s="45" t="e">
        <f>IF(BA82&lt;=15,"半",0)</f>
        <v>#NUM!</v>
      </c>
      <c r="AY82" s="41" t="e">
        <f>DATEDIF(BL82,BN82,"y")</f>
        <v>#NUM!</v>
      </c>
      <c r="AZ82" s="42" t="e">
        <f>IF(BA82&gt;=16,DATEDIF(BL82,BN82,"ym")+1,DATEDIF(BL82,BN82,"ym"))</f>
        <v>#NUM!</v>
      </c>
      <c r="BA82" s="42" t="e">
        <f>DATEDIF(BL82,BN82,"md")</f>
        <v>#NUM!</v>
      </c>
      <c r="BB82" s="44" t="e">
        <f>IF(BF82&gt;=12,DATEDIF(BL82,BO82,"y")+1,DATEDIF(BL82,BO82,"y"))</f>
        <v>#NUM!</v>
      </c>
      <c r="BC82" s="44" t="e">
        <f>IF(BF82&gt;=12,BF82-12,BF82)</f>
        <v>#NUM!</v>
      </c>
      <c r="BD82" s="45" t="e">
        <f>IF(BG82&lt;=15,"半",0)</f>
        <v>#NUM!</v>
      </c>
      <c r="BE82" s="41" t="e">
        <f>DATEDIF(BL82,BO82,"y")</f>
        <v>#NUM!</v>
      </c>
      <c r="BF82" s="42" t="e">
        <f>IF(BG82&gt;=16,DATEDIF(BL82,BO82,"ym")+1,DATEDIF(BL82,BO82,"ym"))</f>
        <v>#NUM!</v>
      </c>
      <c r="BG82" s="43" t="e">
        <f>DATEDIF(BL82,BO82,"md")</f>
        <v>#NUM!</v>
      </c>
      <c r="BH82" s="42"/>
      <c r="BI82" s="49">
        <f>IF(J83="現在",$AG$6,J83)</f>
        <v>0</v>
      </c>
      <c r="BJ82" s="42">
        <v>10</v>
      </c>
      <c r="BK82" s="51">
        <f>IF(DAY(J82)&lt;=15,J82-DAY(J82)+1,J82-DAY(J82)+16)</f>
        <v>1</v>
      </c>
      <c r="BL82" s="51">
        <f>IF(DAY(BK82)=1,BK82+15,BU82)</f>
        <v>16</v>
      </c>
      <c r="BM82" s="52"/>
      <c r="BN82" s="116">
        <f>IF(CD82&gt;=16,CB82,IF(J83="現在",$AG$6-CD82+15,J83-CD82+15))</f>
        <v>15</v>
      </c>
      <c r="BO82" s="53">
        <f>IF(DAY(BN82)=15,BN82-DAY(BN82),BN82-DAY(BN82)+15)</f>
        <v>0</v>
      </c>
      <c r="BP82" s="52"/>
      <c r="BQ82" s="52"/>
      <c r="BR82" s="50">
        <f>YEAR(J82)</f>
        <v>1900</v>
      </c>
      <c r="BS82" s="50">
        <f>MONTH(J82)+1</f>
        <v>2</v>
      </c>
      <c r="BT82" s="54" t="str">
        <f>CONCATENATE(BR82,"/",BS82,"/",1)</f>
        <v>1900/2/1</v>
      </c>
      <c r="BU82" s="54">
        <f t="shared" si="0"/>
        <v>32</v>
      </c>
      <c r="BV82" s="54">
        <f>BT82-1</f>
        <v>31</v>
      </c>
      <c r="BW82" s="50">
        <f t="shared" si="1"/>
        <v>31</v>
      </c>
      <c r="BX82" s="50">
        <f>DAY(J82)</f>
        <v>0</v>
      </c>
      <c r="BY82" s="50">
        <f>YEAR(BI82)</f>
        <v>1900</v>
      </c>
      <c r="BZ82" s="50">
        <f>IF(MONTH(BI82)=12,MONTH(BI82)-12+1,MONTH(BI82)+1)</f>
        <v>2</v>
      </c>
      <c r="CA82" s="54" t="str">
        <f>IF(BZ82=1,CONCATENATE(BY82+1,"/",BZ82,"/",1),CONCATENATE(BY82,"/",BZ82,"/",1))</f>
        <v>1900/2/1</v>
      </c>
      <c r="CB82" s="54">
        <f t="shared" si="2"/>
        <v>31</v>
      </c>
      <c r="CC82" s="50">
        <f t="shared" si="3"/>
        <v>31</v>
      </c>
      <c r="CD82" s="50">
        <f>DAY(BI82)</f>
        <v>0</v>
      </c>
    </row>
    <row r="83" spans="1:82" ht="12.75" customHeight="1">
      <c r="A83" s="250"/>
      <c r="B83" s="221"/>
      <c r="C83" s="222"/>
      <c r="D83" s="222"/>
      <c r="E83" s="222"/>
      <c r="F83" s="222"/>
      <c r="G83" s="223"/>
      <c r="H83" s="141" t="s">
        <v>25</v>
      </c>
      <c r="I83" s="141"/>
      <c r="J83" s="142"/>
      <c r="K83" s="276"/>
      <c r="L83" s="278"/>
      <c r="M83" s="239"/>
      <c r="N83" s="35"/>
      <c r="AC83" s="62"/>
      <c r="AE83" s="55"/>
      <c r="AF83" s="354"/>
      <c r="AG83" s="346"/>
      <c r="AH83"/>
      <c r="AI83"/>
      <c r="AJ83" s="63"/>
      <c r="AK83" s="63"/>
      <c r="AL83" s="64"/>
      <c r="AM83" s="41"/>
      <c r="AN83" s="42"/>
      <c r="AO83" s="43"/>
      <c r="AP83" s="63"/>
      <c r="AQ83" s="63"/>
      <c r="AR83" s="64"/>
      <c r="AS83" s="41"/>
      <c r="AT83" s="42"/>
      <c r="AU83" s="43"/>
      <c r="AV83" s="63"/>
      <c r="AW83" s="63"/>
      <c r="AX83" s="64"/>
      <c r="AY83" s="41"/>
      <c r="AZ83" s="42"/>
      <c r="BA83" s="42"/>
      <c r="BB83" s="63"/>
      <c r="BC83" s="63"/>
      <c r="BD83" s="64"/>
      <c r="BE83" s="41"/>
      <c r="BF83" s="42"/>
      <c r="BG83" s="43"/>
      <c r="BH83" s="42"/>
      <c r="BI83" s="49"/>
      <c r="BJ83" s="42"/>
      <c r="BK83" s="51"/>
      <c r="BL83" s="51"/>
      <c r="BM83" s="52"/>
      <c r="BN83" s="53"/>
      <c r="BO83" s="53"/>
      <c r="BP83" s="52"/>
      <c r="BQ83" s="52"/>
      <c r="BT83" s="54"/>
      <c r="BU83" s="54"/>
      <c r="BV83" s="54"/>
      <c r="CA83" s="54"/>
      <c r="CB83" s="54"/>
    </row>
    <row r="84" spans="1:82" ht="12.75" customHeight="1">
      <c r="A84" s="249"/>
      <c r="B84" s="218"/>
      <c r="C84" s="219"/>
      <c r="D84" s="219"/>
      <c r="E84" s="219"/>
      <c r="F84" s="219"/>
      <c r="G84" s="220"/>
      <c r="H84" s="139" t="s">
        <v>24</v>
      </c>
      <c r="I84" s="139"/>
      <c r="J84" s="140"/>
      <c r="K84" s="261" t="str">
        <f>IF($J84&lt;&gt;"",IF($AF84="0-",AP84,IF($AF84="+0",AV84,IF($AF84="+-",BB84,AJ84))),"")</f>
        <v/>
      </c>
      <c r="L84" s="277" t="str">
        <f>IF($J84&lt;&gt;"",IF($AF84="0-",AQ84,IF($AF84="+0",AW84,IF($AF84="+-",BC84,AK84))),"")</f>
        <v/>
      </c>
      <c r="M84" s="259" t="str">
        <f>IF($J84&lt;&gt;"",IF($AF84="0-",AR84,IF($AF84="+0",AX84,IF($AF84="+-",BD84,AL84))),"")</f>
        <v/>
      </c>
      <c r="N84" s="6"/>
      <c r="O84" s="4"/>
      <c r="P84" s="4"/>
      <c r="Q84" s="4"/>
      <c r="R84" s="4"/>
      <c r="S84" s="4"/>
      <c r="T84" s="4"/>
      <c r="U84" s="56"/>
      <c r="V84" s="56"/>
      <c r="W84" s="56"/>
      <c r="X84" s="56"/>
      <c r="Y84" s="4"/>
      <c r="Z84" s="4"/>
      <c r="AA84" s="4"/>
      <c r="AB84" s="56"/>
      <c r="AC84" s="123"/>
      <c r="AD84" s="49"/>
      <c r="AE84" s="55"/>
      <c r="AF84" s="353"/>
      <c r="AG84" s="345" t="str">
        <f>IF(AF84&lt;&gt;"",VLOOKUP(AF84,$AH$13:$AI$16,2),"")</f>
        <v/>
      </c>
      <c r="AH84"/>
      <c r="AI84"/>
      <c r="AJ84" s="44">
        <f>IF(AN84&gt;=12,DATEDIF(BK84,BN84,"y")+1,DATEDIF(BK84,BN84,"y"))</f>
        <v>0</v>
      </c>
      <c r="AK84" s="44">
        <f>IF(AN84&gt;=12,AN84-12,AN84)</f>
        <v>0</v>
      </c>
      <c r="AL84" s="45" t="str">
        <f>IF(AO84&lt;=15,"半",0)</f>
        <v>半</v>
      </c>
      <c r="AM84" s="41">
        <f>DATEDIF(BK84,BN84,"y")</f>
        <v>0</v>
      </c>
      <c r="AN84" s="42">
        <f>IF(AO84&gt;=16,DATEDIF(BK84,BN84,"ym")+1,DATEDIF(BK84,BN84,"ym"))</f>
        <v>0</v>
      </c>
      <c r="AO84" s="43">
        <f>DATEDIF(BK84,BN84,"md")</f>
        <v>14</v>
      </c>
      <c r="AP84" s="44" t="e">
        <f>IF(AT84&gt;=12,DATEDIF(BK84,BO84,"y")+1,DATEDIF(BK84,BO84,"y"))</f>
        <v>#NUM!</v>
      </c>
      <c r="AQ84" s="44" t="e">
        <f>IF(AT84&gt;=12,AT84-12,AT84)</f>
        <v>#NUM!</v>
      </c>
      <c r="AR84" s="45" t="e">
        <f>IF(AU84&lt;=15,"半",0)</f>
        <v>#NUM!</v>
      </c>
      <c r="AS84" s="41" t="e">
        <f>DATEDIF(BK84,BO84,"y")</f>
        <v>#NUM!</v>
      </c>
      <c r="AT84" s="42" t="e">
        <f>IF(AU84&gt;=16,DATEDIF(BK84,BO84,"ym")+1,DATEDIF(BK84,BO84,"ym"))</f>
        <v>#NUM!</v>
      </c>
      <c r="AU84" s="43" t="e">
        <f>DATEDIF(BK84,BO84,"md")</f>
        <v>#NUM!</v>
      </c>
      <c r="AV84" s="44" t="e">
        <f>IF(AZ84&gt;=12,DATEDIF(BL84,BN84,"y")+1,DATEDIF(BL84,BN84,"y"))</f>
        <v>#NUM!</v>
      </c>
      <c r="AW84" s="44" t="e">
        <f>IF(AZ84&gt;=12,AZ84-12,AZ84)</f>
        <v>#NUM!</v>
      </c>
      <c r="AX84" s="45" t="e">
        <f>IF(BA84&lt;=15,"半",0)</f>
        <v>#NUM!</v>
      </c>
      <c r="AY84" s="41" t="e">
        <f>DATEDIF(BL84,BN84,"y")</f>
        <v>#NUM!</v>
      </c>
      <c r="AZ84" s="42" t="e">
        <f>IF(BA84&gt;=16,DATEDIF(BL84,BN84,"ym")+1,DATEDIF(BL84,BN84,"ym"))</f>
        <v>#NUM!</v>
      </c>
      <c r="BA84" s="42" t="e">
        <f>DATEDIF(BL84,BN84,"md")</f>
        <v>#NUM!</v>
      </c>
      <c r="BB84" s="44" t="e">
        <f>IF(BF84&gt;=12,DATEDIF(BL84,BO84,"y")+1,DATEDIF(BL84,BO84,"y"))</f>
        <v>#NUM!</v>
      </c>
      <c r="BC84" s="44" t="e">
        <f>IF(BF84&gt;=12,BF84-12,BF84)</f>
        <v>#NUM!</v>
      </c>
      <c r="BD84" s="45" t="e">
        <f>IF(BG84&lt;=15,"半",0)</f>
        <v>#NUM!</v>
      </c>
      <c r="BE84" s="41" t="e">
        <f>DATEDIF(BL84,BO84,"y")</f>
        <v>#NUM!</v>
      </c>
      <c r="BF84" s="42" t="e">
        <f>IF(BG84&gt;=16,DATEDIF(BL84,BO84,"ym")+1,DATEDIF(BL84,BO84,"ym"))</f>
        <v>#NUM!</v>
      </c>
      <c r="BG84" s="43" t="e">
        <f>DATEDIF(BL84,BO84,"md")</f>
        <v>#NUM!</v>
      </c>
      <c r="BH84" s="42"/>
      <c r="BI84" s="49">
        <f>IF(J85="現在",$AG$6,J85)</f>
        <v>0</v>
      </c>
      <c r="BJ84" s="42">
        <v>11</v>
      </c>
      <c r="BK84" s="51">
        <f>IF(DAY(J84)&lt;=15,J84-DAY(J84)+1,J84-DAY(J84)+16)</f>
        <v>1</v>
      </c>
      <c r="BL84" s="51">
        <f>IF(DAY(BK84)=1,BK84+15,BU84)</f>
        <v>16</v>
      </c>
      <c r="BM84" s="52"/>
      <c r="BN84" s="116">
        <f>IF(CD84&gt;=16,CB84,IF(J85="現在",$AG$6-CD84+15,J85-CD84+15))</f>
        <v>15</v>
      </c>
      <c r="BO84" s="53">
        <f>IF(DAY(BN84)=15,BN84-DAY(BN84),BN84-DAY(BN84)+15)</f>
        <v>0</v>
      </c>
      <c r="BP84" s="52"/>
      <c r="BQ84" s="52"/>
      <c r="BR84" s="50">
        <f>YEAR(J84)</f>
        <v>1900</v>
      </c>
      <c r="BS84" s="50">
        <f>MONTH(J84)+1</f>
        <v>2</v>
      </c>
      <c r="BT84" s="54" t="str">
        <f>CONCATENATE(BR84,"/",BS84,"/",1)</f>
        <v>1900/2/1</v>
      </c>
      <c r="BU84" s="54">
        <f t="shared" si="0"/>
        <v>32</v>
      </c>
      <c r="BV84" s="54">
        <f>BT84-1</f>
        <v>31</v>
      </c>
      <c r="BW84" s="50">
        <f t="shared" si="1"/>
        <v>31</v>
      </c>
      <c r="BX84" s="50">
        <f>DAY(J84)</f>
        <v>0</v>
      </c>
      <c r="BY84" s="50">
        <f>YEAR(BI84)</f>
        <v>1900</v>
      </c>
      <c r="BZ84" s="50">
        <f>IF(MONTH(BI84)=12,MONTH(BI84)-12+1,MONTH(BI84)+1)</f>
        <v>2</v>
      </c>
      <c r="CA84" s="54" t="str">
        <f>IF(BZ84=1,CONCATENATE(BY84+1,"/",BZ84,"/",1),CONCATENATE(BY84,"/",BZ84,"/",1))</f>
        <v>1900/2/1</v>
      </c>
      <c r="CB84" s="54">
        <f t="shared" si="2"/>
        <v>31</v>
      </c>
      <c r="CC84" s="50">
        <f t="shared" si="3"/>
        <v>31</v>
      </c>
      <c r="CD84" s="50">
        <f>DAY(BI84)</f>
        <v>0</v>
      </c>
    </row>
    <row r="85" spans="1:82" ht="12.75" customHeight="1">
      <c r="A85" s="250"/>
      <c r="B85" s="221"/>
      <c r="C85" s="222"/>
      <c r="D85" s="222"/>
      <c r="E85" s="222"/>
      <c r="F85" s="222"/>
      <c r="G85" s="223"/>
      <c r="H85" s="141" t="s">
        <v>25</v>
      </c>
      <c r="I85" s="141"/>
      <c r="J85" s="142"/>
      <c r="K85" s="262"/>
      <c r="L85" s="278"/>
      <c r="M85" s="260"/>
      <c r="N85" s="6"/>
      <c r="O85" s="4"/>
      <c r="P85" s="4"/>
      <c r="Q85" s="4"/>
      <c r="R85" s="4"/>
      <c r="S85" s="4"/>
      <c r="T85" s="4"/>
      <c r="U85" s="56"/>
      <c r="V85" s="56"/>
      <c r="W85" s="56"/>
      <c r="X85" s="56"/>
      <c r="Y85" s="4"/>
      <c r="Z85" s="4"/>
      <c r="AA85" s="4"/>
      <c r="AB85" s="56"/>
      <c r="AC85" s="123"/>
      <c r="AD85" s="49"/>
      <c r="AE85" s="55"/>
      <c r="AF85" s="354"/>
      <c r="AG85" s="346"/>
      <c r="AH85"/>
      <c r="AI85"/>
      <c r="AJ85" s="63"/>
      <c r="AK85" s="63"/>
      <c r="AL85" s="64"/>
      <c r="AM85" s="41"/>
      <c r="AN85" s="42"/>
      <c r="AO85" s="43"/>
      <c r="AP85" s="63"/>
      <c r="AQ85" s="63"/>
      <c r="AR85" s="64"/>
      <c r="AS85" s="41"/>
      <c r="AT85" s="42"/>
      <c r="AU85" s="43"/>
      <c r="AV85" s="63"/>
      <c r="AW85" s="63"/>
      <c r="AX85" s="64"/>
      <c r="AY85" s="41"/>
      <c r="AZ85" s="42"/>
      <c r="BA85" s="42"/>
      <c r="BB85" s="63"/>
      <c r="BC85" s="63"/>
      <c r="BD85" s="64"/>
      <c r="BE85" s="41"/>
      <c r="BF85" s="42"/>
      <c r="BG85" s="43"/>
      <c r="BH85" s="42"/>
      <c r="BI85" s="49"/>
      <c r="BJ85" s="42"/>
      <c r="BK85" s="51"/>
      <c r="BL85" s="51"/>
      <c r="BM85" s="52"/>
      <c r="BN85" s="53"/>
      <c r="BO85" s="53"/>
      <c r="BP85" s="52"/>
      <c r="BQ85" s="52"/>
      <c r="BT85" s="54"/>
      <c r="BU85" s="54"/>
      <c r="BV85" s="54"/>
      <c r="CA85" s="54"/>
      <c r="CB85" s="54"/>
    </row>
    <row r="86" spans="1:82" ht="12.75" customHeight="1">
      <c r="A86" s="249"/>
      <c r="B86" s="240"/>
      <c r="C86" s="241"/>
      <c r="D86" s="241"/>
      <c r="E86" s="241"/>
      <c r="F86" s="241"/>
      <c r="G86" s="242"/>
      <c r="H86" s="139" t="s">
        <v>24</v>
      </c>
      <c r="I86" s="139"/>
      <c r="J86" s="140"/>
      <c r="K86" s="259" t="str">
        <f>IF($J86&lt;&gt;"",IF($AF86="0-",AP86,IF($AF86="+0",AV86,IF($AF86="+-",BB86,AJ86))),"")</f>
        <v/>
      </c>
      <c r="L86" s="277" t="str">
        <f>IF($J86&lt;&gt;"",IF($AF86="0-",AQ86,IF($AF86="+0",AW86,IF($AF86="+-",BC86,AK86))),"")</f>
        <v/>
      </c>
      <c r="M86" s="259" t="str">
        <f>IF($J86&lt;&gt;"",IF($AF86="0-",AR86,IF($AF86="+0",AX86,IF($AF86="+-",BD86,AL86))),"")</f>
        <v/>
      </c>
      <c r="N86" s="6"/>
      <c r="O86" s="4"/>
      <c r="P86" s="4"/>
      <c r="Q86" s="4"/>
      <c r="R86" s="4"/>
      <c r="S86" s="4"/>
      <c r="T86" s="4"/>
      <c r="U86" s="56"/>
      <c r="V86" s="56"/>
      <c r="W86" s="56"/>
      <c r="X86" s="56"/>
      <c r="Y86" s="4"/>
      <c r="Z86" s="4"/>
      <c r="AA86" s="4"/>
      <c r="AB86" s="56"/>
      <c r="AC86" s="123"/>
      <c r="AD86" s="49"/>
      <c r="AE86" s="55"/>
      <c r="AF86" s="353"/>
      <c r="AG86" s="345" t="str">
        <f>IF(AF86&lt;&gt;"",VLOOKUP(AF86,$AH$13:$AI$16,2),"")</f>
        <v/>
      </c>
      <c r="AH86"/>
      <c r="AI86"/>
      <c r="AJ86" s="44">
        <f>IF(AN86&gt;=12,DATEDIF(BK86,BN86,"y")+1,DATEDIF(BK86,BN86,"y"))</f>
        <v>0</v>
      </c>
      <c r="AK86" s="44">
        <f>IF(AN86&gt;=12,AN86-12,AN86)</f>
        <v>0</v>
      </c>
      <c r="AL86" s="45" t="str">
        <f>IF(AO86&lt;=15,"半",0)</f>
        <v>半</v>
      </c>
      <c r="AM86" s="41">
        <f>DATEDIF(BK86,BN86,"y")</f>
        <v>0</v>
      </c>
      <c r="AN86" s="42">
        <f>IF(AO86&gt;=16,DATEDIF(BK86,BN86,"ym")+1,DATEDIF(BK86,BN86,"ym"))</f>
        <v>0</v>
      </c>
      <c r="AO86" s="43">
        <f>DATEDIF(BK86,BN86,"md")</f>
        <v>14</v>
      </c>
      <c r="AP86" s="44" t="e">
        <f>IF(AT86&gt;=12,DATEDIF(BK86,BO86,"y")+1,DATEDIF(BK86,BO86,"y"))</f>
        <v>#NUM!</v>
      </c>
      <c r="AQ86" s="44" t="e">
        <f>IF(AT86&gt;=12,AT86-12,AT86)</f>
        <v>#NUM!</v>
      </c>
      <c r="AR86" s="45" t="e">
        <f>IF(AU86&lt;=15,"半",0)</f>
        <v>#NUM!</v>
      </c>
      <c r="AS86" s="41" t="e">
        <f>DATEDIF(BK86,BO86,"y")</f>
        <v>#NUM!</v>
      </c>
      <c r="AT86" s="42" t="e">
        <f>IF(AU86&gt;=16,DATEDIF(BK86,BO86,"ym")+1,DATEDIF(BK86,BO86,"ym"))</f>
        <v>#NUM!</v>
      </c>
      <c r="AU86" s="43" t="e">
        <f>DATEDIF(BK86,BO86,"md")</f>
        <v>#NUM!</v>
      </c>
      <c r="AV86" s="44" t="e">
        <f>IF(AZ86&gt;=12,DATEDIF(BL86,BN86,"y")+1,DATEDIF(BL86,BN86,"y"))</f>
        <v>#NUM!</v>
      </c>
      <c r="AW86" s="44" t="e">
        <f>IF(AZ86&gt;=12,AZ86-12,AZ86)</f>
        <v>#NUM!</v>
      </c>
      <c r="AX86" s="45" t="e">
        <f>IF(BA86&lt;=15,"半",0)</f>
        <v>#NUM!</v>
      </c>
      <c r="AY86" s="41" t="e">
        <f>DATEDIF(BL86,BN86,"y")</f>
        <v>#NUM!</v>
      </c>
      <c r="AZ86" s="42" t="e">
        <f>IF(BA86&gt;=16,DATEDIF(BL86,BN86,"ym")+1,DATEDIF(BL86,BN86,"ym"))</f>
        <v>#NUM!</v>
      </c>
      <c r="BA86" s="42" t="e">
        <f>DATEDIF(BL86,BN86,"md")</f>
        <v>#NUM!</v>
      </c>
      <c r="BB86" s="44" t="e">
        <f>IF(BF86&gt;=12,DATEDIF(BL86,BO86,"y")+1,DATEDIF(BL86,BO86,"y"))</f>
        <v>#NUM!</v>
      </c>
      <c r="BC86" s="44" t="e">
        <f>IF(BF86&gt;=12,BF86-12,BF86)</f>
        <v>#NUM!</v>
      </c>
      <c r="BD86" s="45" t="e">
        <f>IF(BG86&lt;=15,"半",0)</f>
        <v>#NUM!</v>
      </c>
      <c r="BE86" s="41" t="e">
        <f>DATEDIF(BL86,BO86,"y")</f>
        <v>#NUM!</v>
      </c>
      <c r="BF86" s="42" t="e">
        <f>IF(BG86&gt;=16,DATEDIF(BL86,BO86,"ym")+1,DATEDIF(BL86,BO86,"ym"))</f>
        <v>#NUM!</v>
      </c>
      <c r="BG86" s="43" t="e">
        <f>DATEDIF(BL86,BO86,"md")</f>
        <v>#NUM!</v>
      </c>
      <c r="BH86" s="42"/>
      <c r="BI86" s="49">
        <f>IF(J87="現在",$AG$6,J87)</f>
        <v>0</v>
      </c>
      <c r="BJ86" s="42">
        <v>12</v>
      </c>
      <c r="BK86" s="51">
        <f>IF(DAY(J86)&lt;=15,J86-DAY(J86)+1,J86-DAY(J86)+16)</f>
        <v>1</v>
      </c>
      <c r="BL86" s="51">
        <f>IF(DAY(BK86)=1,BK86+15,BU86)</f>
        <v>16</v>
      </c>
      <c r="BM86" s="52"/>
      <c r="BN86" s="116">
        <f>IF(CD86&gt;=16,CB86,IF(J87="現在",$AG$6-CD86+15,J87-CD86+15))</f>
        <v>15</v>
      </c>
      <c r="BO86" s="53">
        <f>IF(DAY(BN86)=15,BN86-DAY(BN86),BN86-DAY(BN86)+15)</f>
        <v>0</v>
      </c>
      <c r="BP86" s="52"/>
      <c r="BQ86" s="52"/>
      <c r="BR86" s="50">
        <f>YEAR(J86)</f>
        <v>1900</v>
      </c>
      <c r="BS86" s="50">
        <f>MONTH(J86)+1</f>
        <v>2</v>
      </c>
      <c r="BT86" s="54" t="str">
        <f>CONCATENATE(BR86,"/",BS86,"/",1)</f>
        <v>1900/2/1</v>
      </c>
      <c r="BU86" s="54">
        <f t="shared" si="0"/>
        <v>32</v>
      </c>
      <c r="BV86" s="54">
        <f>BT86-1</f>
        <v>31</v>
      </c>
      <c r="BW86" s="50">
        <f t="shared" si="1"/>
        <v>31</v>
      </c>
      <c r="BX86" s="50">
        <f>DAY(J86)</f>
        <v>0</v>
      </c>
      <c r="BY86" s="50">
        <f>YEAR(BI86)</f>
        <v>1900</v>
      </c>
      <c r="BZ86" s="50">
        <f>IF(MONTH(BI86)=12,MONTH(BI86)-12+1,MONTH(BI86)+1)</f>
        <v>2</v>
      </c>
      <c r="CA86" s="54" t="str">
        <f>IF(BZ86=1,CONCATENATE(BY86+1,"/",BZ86,"/",1),CONCATENATE(BY86,"/",BZ86,"/",1))</f>
        <v>1900/2/1</v>
      </c>
      <c r="CB86" s="54">
        <f t="shared" si="2"/>
        <v>31</v>
      </c>
      <c r="CC86" s="50">
        <f t="shared" si="3"/>
        <v>31</v>
      </c>
      <c r="CD86" s="50">
        <f>DAY(BI86)</f>
        <v>0</v>
      </c>
    </row>
    <row r="87" spans="1:82" ht="12.75" customHeight="1">
      <c r="A87" s="250"/>
      <c r="B87" s="243"/>
      <c r="C87" s="244"/>
      <c r="D87" s="244"/>
      <c r="E87" s="244"/>
      <c r="F87" s="244"/>
      <c r="G87" s="245"/>
      <c r="H87" s="141" t="s">
        <v>25</v>
      </c>
      <c r="I87" s="141"/>
      <c r="J87" s="142"/>
      <c r="K87" s="260"/>
      <c r="L87" s="278"/>
      <c r="M87" s="260"/>
      <c r="N87" s="6"/>
      <c r="O87" s="4"/>
      <c r="P87" s="4"/>
      <c r="Q87" s="4"/>
      <c r="R87" s="4"/>
      <c r="S87" s="4"/>
      <c r="T87" s="4"/>
      <c r="U87" s="56"/>
      <c r="V87" s="56"/>
      <c r="W87" s="56"/>
      <c r="X87" s="56"/>
      <c r="Y87" s="4"/>
      <c r="Z87" s="4"/>
      <c r="AA87" s="4"/>
      <c r="AB87" s="56"/>
      <c r="AC87" s="123"/>
      <c r="AD87" s="49"/>
      <c r="AE87" s="55"/>
      <c r="AF87" s="354"/>
      <c r="AG87" s="346"/>
      <c r="AH87"/>
      <c r="AI87"/>
      <c r="AJ87" s="63"/>
      <c r="AK87" s="63"/>
      <c r="AL87" s="64"/>
      <c r="AM87" s="41"/>
      <c r="AN87" s="42"/>
      <c r="AO87" s="43"/>
      <c r="AP87" s="63"/>
      <c r="AQ87" s="63"/>
      <c r="AR87" s="64"/>
      <c r="AS87" s="41"/>
      <c r="AT87" s="42"/>
      <c r="AU87" s="43"/>
      <c r="AV87" s="63"/>
      <c r="AW87" s="63"/>
      <c r="AX87" s="64"/>
      <c r="AY87" s="41"/>
      <c r="AZ87" s="42"/>
      <c r="BA87" s="42"/>
      <c r="BB87" s="63"/>
      <c r="BC87" s="63"/>
      <c r="BD87" s="64"/>
      <c r="BE87" s="41"/>
      <c r="BF87" s="42"/>
      <c r="BG87" s="43"/>
      <c r="BH87" s="42"/>
      <c r="BI87" s="49"/>
      <c r="BJ87" s="42"/>
      <c r="BK87" s="51"/>
      <c r="BL87" s="51"/>
      <c r="BM87" s="52"/>
      <c r="BN87" s="53"/>
      <c r="BO87" s="53"/>
      <c r="BP87" s="52"/>
      <c r="BQ87" s="52"/>
      <c r="BT87" s="54"/>
      <c r="BU87" s="54"/>
      <c r="BV87" s="54"/>
      <c r="CA87" s="54"/>
      <c r="CB87" s="54"/>
    </row>
    <row r="88" spans="1:82" ht="12.75" customHeight="1">
      <c r="A88" s="249"/>
      <c r="B88" s="240"/>
      <c r="C88" s="241"/>
      <c r="D88" s="241"/>
      <c r="E88" s="241"/>
      <c r="F88" s="241"/>
      <c r="G88" s="242"/>
      <c r="H88" s="139" t="s">
        <v>24</v>
      </c>
      <c r="I88" s="139"/>
      <c r="J88" s="140"/>
      <c r="K88" s="259" t="str">
        <f>IF($J88&lt;&gt;"",IF($AF88="0-",AP88,IF($AF88="+0",AV88,IF($AF88="+-",BB88,AJ88))),"")</f>
        <v/>
      </c>
      <c r="L88" s="277" t="str">
        <f>IF($J88&lt;&gt;"",IF($AF88="0-",AQ88,IF($AF88="+0",AW88,IF($AF88="+-",BC88,AK88))),"")</f>
        <v/>
      </c>
      <c r="M88" s="259" t="str">
        <f>IF($J88&lt;&gt;"",IF($AF88="0-",AR88,IF($AF88="+0",AX88,IF($AF88="+-",BD88,AL88))),"")</f>
        <v/>
      </c>
      <c r="N88" s="6"/>
      <c r="O88" s="4"/>
      <c r="P88" s="4"/>
      <c r="Q88" s="4"/>
      <c r="R88" s="4"/>
      <c r="S88" s="4"/>
      <c r="T88" s="4"/>
      <c r="U88" s="56"/>
      <c r="V88" s="56"/>
      <c r="W88" s="56"/>
      <c r="X88" s="56"/>
      <c r="Y88" s="4"/>
      <c r="Z88" s="4"/>
      <c r="AA88" s="4"/>
      <c r="AB88" s="56"/>
      <c r="AC88" s="123"/>
      <c r="AD88" s="49"/>
      <c r="AE88" s="55"/>
      <c r="AF88" s="353"/>
      <c r="AG88" s="345" t="str">
        <f>IF(AF88&lt;&gt;"",VLOOKUP(AF88,$AH$13:$AI$16,2),"")</f>
        <v/>
      </c>
      <c r="AH88"/>
      <c r="AI88"/>
      <c r="AJ88" s="44">
        <f>IF(AN88&gt;=12,DATEDIF(BK88,BN88,"y")+1,DATEDIF(BK88,BN88,"y"))</f>
        <v>0</v>
      </c>
      <c r="AK88" s="44">
        <f>IF(AN88&gt;=12,AN88-12,AN88)</f>
        <v>0</v>
      </c>
      <c r="AL88" s="45" t="str">
        <f>IF(AO88&lt;=15,"半",0)</f>
        <v>半</v>
      </c>
      <c r="AM88" s="41">
        <f>DATEDIF(BK88,BN88,"y")</f>
        <v>0</v>
      </c>
      <c r="AN88" s="42">
        <f>IF(AO88&gt;=16,DATEDIF(BK88,BN88,"ym")+1,DATEDIF(BK88,BN88,"ym"))</f>
        <v>0</v>
      </c>
      <c r="AO88" s="43">
        <f>DATEDIF(BK88,BN88,"md")</f>
        <v>14</v>
      </c>
      <c r="AP88" s="44" t="e">
        <f>IF(AT88&gt;=12,DATEDIF(BK88,BO88,"y")+1,DATEDIF(BK88,BO88,"y"))</f>
        <v>#NUM!</v>
      </c>
      <c r="AQ88" s="44" t="e">
        <f>IF(AT88&gt;=12,AT88-12,AT88)</f>
        <v>#NUM!</v>
      </c>
      <c r="AR88" s="45" t="e">
        <f>IF(AU88&lt;=15,"半",0)</f>
        <v>#NUM!</v>
      </c>
      <c r="AS88" s="41" t="e">
        <f>DATEDIF(BK88,BO88,"y")</f>
        <v>#NUM!</v>
      </c>
      <c r="AT88" s="42" t="e">
        <f>IF(AU88&gt;=16,DATEDIF(BK88,BO88,"ym")+1,DATEDIF(BK88,BO88,"ym"))</f>
        <v>#NUM!</v>
      </c>
      <c r="AU88" s="43" t="e">
        <f>DATEDIF(BK88,BO88,"md")</f>
        <v>#NUM!</v>
      </c>
      <c r="AV88" s="44" t="e">
        <f>IF(AZ88&gt;=12,DATEDIF(BL88,BN88,"y")+1,DATEDIF(BL88,BN88,"y"))</f>
        <v>#NUM!</v>
      </c>
      <c r="AW88" s="44" t="e">
        <f>IF(AZ88&gt;=12,AZ88-12,AZ88)</f>
        <v>#NUM!</v>
      </c>
      <c r="AX88" s="45" t="e">
        <f>IF(BA88&lt;=15,"半",0)</f>
        <v>#NUM!</v>
      </c>
      <c r="AY88" s="41" t="e">
        <f>DATEDIF(BL88,BN88,"y")</f>
        <v>#NUM!</v>
      </c>
      <c r="AZ88" s="42" t="e">
        <f>IF(BA88&gt;=16,DATEDIF(BL88,BN88,"ym")+1,DATEDIF(BL88,BN88,"ym"))</f>
        <v>#NUM!</v>
      </c>
      <c r="BA88" s="42" t="e">
        <f>DATEDIF(BL88,BN88,"md")</f>
        <v>#NUM!</v>
      </c>
      <c r="BB88" s="44" t="e">
        <f>IF(BF88&gt;=12,DATEDIF(BL88,BO88,"y")+1,DATEDIF(BL88,BO88,"y"))</f>
        <v>#NUM!</v>
      </c>
      <c r="BC88" s="44" t="e">
        <f>IF(BF88&gt;=12,BF88-12,BF88)</f>
        <v>#NUM!</v>
      </c>
      <c r="BD88" s="45" t="e">
        <f>IF(BG88&lt;=15,"半",0)</f>
        <v>#NUM!</v>
      </c>
      <c r="BE88" s="41" t="e">
        <f>DATEDIF(BL88,BO88,"y")</f>
        <v>#NUM!</v>
      </c>
      <c r="BF88" s="42" t="e">
        <f>IF(BG88&gt;=16,DATEDIF(BL88,BO88,"ym")+1,DATEDIF(BL88,BO88,"ym"))</f>
        <v>#NUM!</v>
      </c>
      <c r="BG88" s="43" t="e">
        <f>DATEDIF(BL88,BO88,"md")</f>
        <v>#NUM!</v>
      </c>
      <c r="BH88" s="42"/>
      <c r="BI88" s="49">
        <f>IF(J89="現在",$AG$6,J89)</f>
        <v>0</v>
      </c>
      <c r="BJ88" s="42">
        <v>13</v>
      </c>
      <c r="BK88" s="51">
        <f>IF(DAY(J88)&lt;=15,J88-DAY(J88)+1,J88-DAY(J88)+16)</f>
        <v>1</v>
      </c>
      <c r="BL88" s="51">
        <f>IF(DAY(BK88)=1,BK88+15,BU88)</f>
        <v>16</v>
      </c>
      <c r="BM88" s="52"/>
      <c r="BN88" s="116">
        <f>IF(CD88&gt;=16,CB88,IF(J89="現在",$AG$6-CD88+15,J89-CD88+15))</f>
        <v>15</v>
      </c>
      <c r="BO88" s="53">
        <f>IF(DAY(BN88)=15,BN88-DAY(BN88),BN88-DAY(BN88)+15)</f>
        <v>0</v>
      </c>
      <c r="BP88" s="52"/>
      <c r="BQ88" s="52"/>
      <c r="BR88" s="50">
        <f>YEAR(J88)</f>
        <v>1900</v>
      </c>
      <c r="BS88" s="50">
        <f>MONTH(J88)+1</f>
        <v>2</v>
      </c>
      <c r="BT88" s="54" t="str">
        <f>CONCATENATE(BR88,"/",BS88,"/",1)</f>
        <v>1900/2/1</v>
      </c>
      <c r="BU88" s="54">
        <f t="shared" si="0"/>
        <v>32</v>
      </c>
      <c r="BV88" s="54">
        <f>BT88-1</f>
        <v>31</v>
      </c>
      <c r="BW88" s="50">
        <f t="shared" si="1"/>
        <v>31</v>
      </c>
      <c r="BX88" s="50">
        <f>DAY(J88)</f>
        <v>0</v>
      </c>
      <c r="BY88" s="50">
        <f>YEAR(BI88)</f>
        <v>1900</v>
      </c>
      <c r="BZ88" s="50">
        <f>IF(MONTH(BI88)=12,MONTH(BI88)-12+1,MONTH(BI88)+1)</f>
        <v>2</v>
      </c>
      <c r="CA88" s="54" t="str">
        <f>IF(BZ88=1,CONCATENATE(BY88+1,"/",BZ88,"/",1),CONCATENATE(BY88,"/",BZ88,"/",1))</f>
        <v>1900/2/1</v>
      </c>
      <c r="CB88" s="54">
        <f t="shared" si="2"/>
        <v>31</v>
      </c>
      <c r="CC88" s="50">
        <f t="shared" si="3"/>
        <v>31</v>
      </c>
      <c r="CD88" s="50">
        <f>DAY(BI88)</f>
        <v>0</v>
      </c>
    </row>
    <row r="89" spans="1:82" ht="12.75" customHeight="1">
      <c r="A89" s="250"/>
      <c r="B89" s="243"/>
      <c r="C89" s="244"/>
      <c r="D89" s="244"/>
      <c r="E89" s="244"/>
      <c r="F89" s="244"/>
      <c r="G89" s="245"/>
      <c r="H89" s="141" t="s">
        <v>25</v>
      </c>
      <c r="I89" s="141"/>
      <c r="J89" s="142"/>
      <c r="K89" s="260"/>
      <c r="L89" s="278"/>
      <c r="M89" s="260"/>
      <c r="N89" s="35"/>
      <c r="AC89" s="62"/>
      <c r="AE89" s="55"/>
      <c r="AF89" s="354"/>
      <c r="AG89" s="346"/>
      <c r="AH89"/>
      <c r="AI89"/>
      <c r="AJ89" s="63"/>
      <c r="AK89" s="63"/>
      <c r="AL89" s="64"/>
      <c r="AM89" s="41"/>
      <c r="AN89" s="42"/>
      <c r="AO89" s="43"/>
      <c r="AP89" s="63"/>
      <c r="AQ89" s="63"/>
      <c r="AR89" s="64"/>
      <c r="AS89" s="41"/>
      <c r="AT89" s="42"/>
      <c r="AU89" s="43"/>
      <c r="AV89" s="63"/>
      <c r="AW89" s="63"/>
      <c r="AX89" s="64"/>
      <c r="AY89" s="41"/>
      <c r="AZ89" s="42"/>
      <c r="BA89" s="42"/>
      <c r="BB89" s="63"/>
      <c r="BC89" s="63"/>
      <c r="BD89" s="64"/>
      <c r="BE89" s="41"/>
      <c r="BF89" s="42"/>
      <c r="BG89" s="43"/>
      <c r="BH89" s="42"/>
      <c r="BI89" s="49"/>
      <c r="BJ89" s="42"/>
      <c r="BK89" s="51"/>
      <c r="BL89" s="51"/>
      <c r="BM89" s="52"/>
      <c r="BN89" s="53"/>
      <c r="BO89" s="53"/>
      <c r="BP89" s="52"/>
      <c r="BQ89" s="52"/>
      <c r="BT89" s="54"/>
      <c r="BU89" s="54"/>
      <c r="BV89" s="54"/>
      <c r="CA89" s="54"/>
      <c r="CB89" s="54"/>
    </row>
    <row r="90" spans="1:82" ht="12.75" customHeight="1">
      <c r="A90" s="249"/>
      <c r="B90" s="240"/>
      <c r="C90" s="241"/>
      <c r="D90" s="241"/>
      <c r="E90" s="241"/>
      <c r="F90" s="241"/>
      <c r="G90" s="242"/>
      <c r="H90" s="139" t="s">
        <v>24</v>
      </c>
      <c r="I90" s="139"/>
      <c r="J90" s="140"/>
      <c r="K90" s="259" t="str">
        <f>IF($J90&lt;&gt;"",IF($AF90="0-",AP90,IF($AF90="+0",AV90,IF($AF90="+-",BB90,AJ90))),"")</f>
        <v/>
      </c>
      <c r="L90" s="277" t="str">
        <f>IF($J90&lt;&gt;"",IF($AF90="0-",AQ90,IF($AF90="+0",AW90,IF($AF90="+-",BC90,AK90))),"")</f>
        <v/>
      </c>
      <c r="M90" s="259" t="str">
        <f>IF($J90&lt;&gt;"",IF($AF90="0-",AR90,IF($AF90="+0",AX90,IF($AF90="+-",BD90,AL90))),"")</f>
        <v/>
      </c>
      <c r="N90" s="6"/>
      <c r="O90" s="4"/>
      <c r="P90" s="4"/>
      <c r="Q90" s="4"/>
      <c r="R90" s="4"/>
      <c r="S90" s="4"/>
      <c r="T90" s="4"/>
      <c r="U90" s="56"/>
      <c r="V90" s="56"/>
      <c r="W90" s="56"/>
      <c r="X90" s="56"/>
      <c r="Y90" s="4"/>
      <c r="Z90" s="4"/>
      <c r="AA90" s="4"/>
      <c r="AB90" s="56"/>
      <c r="AC90" s="123"/>
      <c r="AD90" s="49"/>
      <c r="AE90" s="55"/>
      <c r="AF90" s="353"/>
      <c r="AG90" s="345" t="str">
        <f>IF(AF90&lt;&gt;"",VLOOKUP(AF90,$AH$13:$AI$16,2),"")</f>
        <v/>
      </c>
      <c r="AH90"/>
      <c r="AI90"/>
      <c r="AJ90" s="44">
        <f>IF(AN90&gt;=12,DATEDIF(BK90,BN90,"y")+1,DATEDIF(BK90,BN90,"y"))</f>
        <v>0</v>
      </c>
      <c r="AK90" s="44">
        <f>IF(AN90&gt;=12,AN90-12,AN90)</f>
        <v>0</v>
      </c>
      <c r="AL90" s="45" t="str">
        <f>IF(AO90&lt;=15,"半",0)</f>
        <v>半</v>
      </c>
      <c r="AM90" s="41">
        <f>DATEDIF(BK90,BN90,"y")</f>
        <v>0</v>
      </c>
      <c r="AN90" s="42">
        <f>IF(AO90&gt;=16,DATEDIF(BK90,BN90,"ym")+1,DATEDIF(BK90,BN90,"ym"))</f>
        <v>0</v>
      </c>
      <c r="AO90" s="43">
        <f>DATEDIF(BK90,BN90,"md")</f>
        <v>14</v>
      </c>
      <c r="AP90" s="44" t="e">
        <f>IF(AT90&gt;=12,DATEDIF(BK90,BO90,"y")+1,DATEDIF(BK90,BO90,"y"))</f>
        <v>#NUM!</v>
      </c>
      <c r="AQ90" s="44" t="e">
        <f>IF(AT90&gt;=12,AT90-12,AT90)</f>
        <v>#NUM!</v>
      </c>
      <c r="AR90" s="45" t="e">
        <f>IF(AU90&lt;=15,"半",0)</f>
        <v>#NUM!</v>
      </c>
      <c r="AS90" s="41" t="e">
        <f>DATEDIF(BK90,BO90,"y")</f>
        <v>#NUM!</v>
      </c>
      <c r="AT90" s="42" t="e">
        <f>IF(AU90&gt;=16,DATEDIF(BK90,BO90,"ym")+1,DATEDIF(BK90,BO90,"ym"))</f>
        <v>#NUM!</v>
      </c>
      <c r="AU90" s="43" t="e">
        <f>DATEDIF(BK90,BO90,"md")</f>
        <v>#NUM!</v>
      </c>
      <c r="AV90" s="44" t="e">
        <f>IF(AZ90&gt;=12,DATEDIF(BL90,BN90,"y")+1,DATEDIF(BL90,BN90,"y"))</f>
        <v>#NUM!</v>
      </c>
      <c r="AW90" s="44" t="e">
        <f>IF(AZ90&gt;=12,AZ90-12,AZ90)</f>
        <v>#NUM!</v>
      </c>
      <c r="AX90" s="45" t="e">
        <f>IF(BA90&lt;=15,"半",0)</f>
        <v>#NUM!</v>
      </c>
      <c r="AY90" s="41" t="e">
        <f>DATEDIF(BL90,BN90,"y")</f>
        <v>#NUM!</v>
      </c>
      <c r="AZ90" s="42" t="e">
        <f>IF(BA90&gt;=16,DATEDIF(BL90,BN90,"ym")+1,DATEDIF(BL90,BN90,"ym"))</f>
        <v>#NUM!</v>
      </c>
      <c r="BA90" s="42" t="e">
        <f>DATEDIF(BL90,BN90,"md")</f>
        <v>#NUM!</v>
      </c>
      <c r="BB90" s="44" t="e">
        <f>IF(BF90&gt;=12,DATEDIF(BL90,BO90,"y")+1,DATEDIF(BL90,BO90,"y"))</f>
        <v>#NUM!</v>
      </c>
      <c r="BC90" s="44" t="e">
        <f>IF(BF90&gt;=12,BF90-12,BF90)</f>
        <v>#NUM!</v>
      </c>
      <c r="BD90" s="45" t="e">
        <f>IF(BG90&lt;=15,"半",0)</f>
        <v>#NUM!</v>
      </c>
      <c r="BE90" s="41" t="e">
        <f>DATEDIF(BL90,BO90,"y")</f>
        <v>#NUM!</v>
      </c>
      <c r="BF90" s="42" t="e">
        <f>IF(BG90&gt;=16,DATEDIF(BL90,BO90,"ym")+1,DATEDIF(BL90,BO90,"ym"))</f>
        <v>#NUM!</v>
      </c>
      <c r="BG90" s="43" t="e">
        <f>DATEDIF(BL90,BO90,"md")</f>
        <v>#NUM!</v>
      </c>
      <c r="BH90" s="42"/>
      <c r="BI90" s="49">
        <f>IF(J91="現在",$AG$6,J91)</f>
        <v>0</v>
      </c>
      <c r="BJ90" s="42">
        <v>14</v>
      </c>
      <c r="BK90" s="51">
        <f>IF(DAY(J90)&lt;=15,J90-DAY(J90)+1,J90-DAY(J90)+16)</f>
        <v>1</v>
      </c>
      <c r="BL90" s="51">
        <f>IF(DAY(BK90)=1,BK90+15,BU90)</f>
        <v>16</v>
      </c>
      <c r="BM90" s="52"/>
      <c r="BN90" s="116">
        <f>IF(CD90&gt;=16,CB90,IF(J91="現在",$AG$6-CD90+15,J91-CD90+15))</f>
        <v>15</v>
      </c>
      <c r="BO90" s="53">
        <f>IF(DAY(BN90)=15,BN90-DAY(BN90),BN90-DAY(BN90)+15)</f>
        <v>0</v>
      </c>
      <c r="BP90" s="52"/>
      <c r="BQ90" s="52"/>
      <c r="BR90" s="50">
        <f>YEAR(J90)</f>
        <v>1900</v>
      </c>
      <c r="BS90" s="50">
        <f>MONTH(J90)+1</f>
        <v>2</v>
      </c>
      <c r="BT90" s="54" t="str">
        <f>CONCATENATE(BR90,"/",BS90,"/",1)</f>
        <v>1900/2/1</v>
      </c>
      <c r="BU90" s="54">
        <f t="shared" si="0"/>
        <v>32</v>
      </c>
      <c r="BV90" s="54">
        <f>BT90-1</f>
        <v>31</v>
      </c>
      <c r="BW90" s="50">
        <f t="shared" si="1"/>
        <v>31</v>
      </c>
      <c r="BX90" s="50">
        <f>DAY(J90)</f>
        <v>0</v>
      </c>
      <c r="BY90" s="50">
        <f>YEAR(BI90)</f>
        <v>1900</v>
      </c>
      <c r="BZ90" s="50">
        <f>IF(MONTH(BI90)=12,MONTH(BI90)-12+1,MONTH(BI90)+1)</f>
        <v>2</v>
      </c>
      <c r="CA90" s="54" t="str">
        <f>IF(BZ90=1,CONCATENATE(BY90+1,"/",BZ90,"/",1),CONCATENATE(BY90,"/",BZ90,"/",1))</f>
        <v>1900/2/1</v>
      </c>
      <c r="CB90" s="54">
        <f t="shared" si="2"/>
        <v>31</v>
      </c>
      <c r="CC90" s="50">
        <f t="shared" si="3"/>
        <v>31</v>
      </c>
      <c r="CD90" s="50">
        <f>DAY(BI90)</f>
        <v>0</v>
      </c>
    </row>
    <row r="91" spans="1:82" ht="12.75" customHeight="1">
      <c r="A91" s="250"/>
      <c r="B91" s="243"/>
      <c r="C91" s="244"/>
      <c r="D91" s="244"/>
      <c r="E91" s="244"/>
      <c r="F91" s="244"/>
      <c r="G91" s="245"/>
      <c r="H91" s="141" t="s">
        <v>25</v>
      </c>
      <c r="I91" s="141"/>
      <c r="J91" s="142"/>
      <c r="K91" s="260"/>
      <c r="L91" s="278"/>
      <c r="M91" s="260"/>
      <c r="N91" s="6"/>
      <c r="O91" s="4"/>
      <c r="P91" s="4"/>
      <c r="Q91" s="4"/>
      <c r="R91" s="4"/>
      <c r="S91" s="4"/>
      <c r="T91" s="4"/>
      <c r="U91" s="56"/>
      <c r="V91" s="56"/>
      <c r="W91" s="56"/>
      <c r="X91" s="56"/>
      <c r="Y91" s="4"/>
      <c r="Z91" s="4"/>
      <c r="AA91" s="4"/>
      <c r="AB91" s="56"/>
      <c r="AC91" s="123"/>
      <c r="AD91" s="49"/>
      <c r="AE91" s="55"/>
      <c r="AF91" s="354"/>
      <c r="AG91" s="346"/>
      <c r="AH91"/>
      <c r="AI91"/>
      <c r="AJ91" s="63"/>
      <c r="AK91" s="63"/>
      <c r="AL91" s="64"/>
      <c r="AM91" s="41"/>
      <c r="AN91" s="42"/>
      <c r="AO91" s="43"/>
      <c r="AP91" s="63"/>
      <c r="AQ91" s="63"/>
      <c r="AR91" s="64"/>
      <c r="AS91" s="41"/>
      <c r="AT91" s="42"/>
      <c r="AU91" s="43"/>
      <c r="AV91" s="63"/>
      <c r="AW91" s="63"/>
      <c r="AX91" s="64"/>
      <c r="AY91" s="41"/>
      <c r="AZ91" s="42"/>
      <c r="BA91" s="42"/>
      <c r="BB91" s="63"/>
      <c r="BC91" s="63"/>
      <c r="BD91" s="64"/>
      <c r="BE91" s="41"/>
      <c r="BF91" s="42"/>
      <c r="BG91" s="43"/>
      <c r="BH91" s="42"/>
      <c r="BI91" s="49"/>
      <c r="BJ91" s="42"/>
      <c r="BK91" s="51"/>
      <c r="BL91" s="51"/>
      <c r="BM91" s="52"/>
      <c r="BN91" s="53"/>
      <c r="BO91" s="53"/>
      <c r="BP91" s="52"/>
      <c r="BQ91" s="52"/>
      <c r="BT91" s="54"/>
      <c r="BU91" s="54"/>
      <c r="BV91" s="54"/>
      <c r="CA91" s="54"/>
      <c r="CB91" s="54"/>
    </row>
    <row r="92" spans="1:82" ht="12.75" customHeight="1">
      <c r="A92" s="249"/>
      <c r="B92" s="240"/>
      <c r="C92" s="241"/>
      <c r="D92" s="241"/>
      <c r="E92" s="241"/>
      <c r="F92" s="241"/>
      <c r="G92" s="242"/>
      <c r="H92" s="139" t="s">
        <v>24</v>
      </c>
      <c r="I92" s="139"/>
      <c r="J92" s="140"/>
      <c r="K92" s="259" t="str">
        <f>IF($J92&lt;&gt;"",IF($AF92="0-",AP92,IF($AF92="+0",AV92,IF($AF92="+-",BB92,AJ92))),"")</f>
        <v/>
      </c>
      <c r="L92" s="277" t="str">
        <f>IF($J92&lt;&gt;"",IF($AF92="0-",AQ92,IF($AF92="+0",AW92,IF($AF92="+-",BC92,AK92))),"")</f>
        <v/>
      </c>
      <c r="M92" s="259" t="str">
        <f>IF($J92&lt;&gt;"",IF($AF92="0-",AR92,IF($AF92="+0",AX92,IF($AF92="+-",BD92,AL92))),"")</f>
        <v/>
      </c>
      <c r="N92" s="6"/>
      <c r="O92" s="4"/>
      <c r="P92" s="4"/>
      <c r="Q92" s="4"/>
      <c r="R92" s="4"/>
      <c r="S92" s="4"/>
      <c r="T92" s="4"/>
      <c r="U92" s="56"/>
      <c r="V92" s="56"/>
      <c r="W92" s="56"/>
      <c r="X92" s="56"/>
      <c r="Y92" s="4"/>
      <c r="Z92" s="4"/>
      <c r="AA92" s="4"/>
      <c r="AB92" s="56"/>
      <c r="AC92" s="123"/>
      <c r="AD92" s="49"/>
      <c r="AE92" s="55"/>
      <c r="AF92" s="353"/>
      <c r="AG92" s="345" t="str">
        <f>IF(AF92&lt;&gt;"",VLOOKUP(AF92,$AH$13:$AI$16,2),"")</f>
        <v/>
      </c>
      <c r="AH92"/>
      <c r="AI92"/>
      <c r="AJ92" s="44">
        <f>IF(AN92&gt;=12,DATEDIF(BK92,BN92,"y")+1,DATEDIF(BK92,BN92,"y"))</f>
        <v>0</v>
      </c>
      <c r="AK92" s="44">
        <f>IF(AN92&gt;=12,AN92-12,AN92)</f>
        <v>0</v>
      </c>
      <c r="AL92" s="45" t="str">
        <f>IF(AO92&lt;=15,"半",0)</f>
        <v>半</v>
      </c>
      <c r="AM92" s="41">
        <f>DATEDIF(BK92,BN92,"y")</f>
        <v>0</v>
      </c>
      <c r="AN92" s="42">
        <f>IF(AO92&gt;=16,DATEDIF(BK92,BN92,"ym")+1,DATEDIF(BK92,BN92,"ym"))</f>
        <v>0</v>
      </c>
      <c r="AO92" s="43">
        <f>DATEDIF(BK92,BN92,"md")</f>
        <v>14</v>
      </c>
      <c r="AP92" s="44" t="e">
        <f>IF(AT92&gt;=12,DATEDIF(BK92,BO92,"y")+1,DATEDIF(BK92,BO92,"y"))</f>
        <v>#NUM!</v>
      </c>
      <c r="AQ92" s="44" t="e">
        <f>IF(AT92&gt;=12,AT92-12,AT92)</f>
        <v>#NUM!</v>
      </c>
      <c r="AR92" s="45" t="e">
        <f>IF(AU92&lt;=15,"半",0)</f>
        <v>#NUM!</v>
      </c>
      <c r="AS92" s="41" t="e">
        <f>DATEDIF(BK92,BO92,"y")</f>
        <v>#NUM!</v>
      </c>
      <c r="AT92" s="42" t="e">
        <f>IF(AU92&gt;=16,DATEDIF(BK92,BO92,"ym")+1,DATEDIF(BK92,BO92,"ym"))</f>
        <v>#NUM!</v>
      </c>
      <c r="AU92" s="43" t="e">
        <f>DATEDIF(BK92,BO92,"md")</f>
        <v>#NUM!</v>
      </c>
      <c r="AV92" s="44" t="e">
        <f>IF(AZ92&gt;=12,DATEDIF(BL92,BN92,"y")+1,DATEDIF(BL92,BN92,"y"))</f>
        <v>#NUM!</v>
      </c>
      <c r="AW92" s="44" t="e">
        <f>IF(AZ92&gt;=12,AZ92-12,AZ92)</f>
        <v>#NUM!</v>
      </c>
      <c r="AX92" s="45" t="e">
        <f>IF(BA92&lt;=15,"半",0)</f>
        <v>#NUM!</v>
      </c>
      <c r="AY92" s="41" t="e">
        <f>DATEDIF(BL92,BN92,"y")</f>
        <v>#NUM!</v>
      </c>
      <c r="AZ92" s="42" t="e">
        <f>IF(BA92&gt;=16,DATEDIF(BL92,BN92,"ym")+1,DATEDIF(BL92,BN92,"ym"))</f>
        <v>#NUM!</v>
      </c>
      <c r="BA92" s="42" t="e">
        <f>DATEDIF(BL92,BN92,"md")</f>
        <v>#NUM!</v>
      </c>
      <c r="BB92" s="44" t="e">
        <f>IF(BF92&gt;=12,DATEDIF(BL92,BO92,"y")+1,DATEDIF(BL92,BO92,"y"))</f>
        <v>#NUM!</v>
      </c>
      <c r="BC92" s="44" t="e">
        <f>IF(BF92&gt;=12,BF92-12,BF92)</f>
        <v>#NUM!</v>
      </c>
      <c r="BD92" s="45" t="e">
        <f>IF(BG92&lt;=15,"半",0)</f>
        <v>#NUM!</v>
      </c>
      <c r="BE92" s="41" t="e">
        <f>DATEDIF(BL92,BO92,"y")</f>
        <v>#NUM!</v>
      </c>
      <c r="BF92" s="42" t="e">
        <f>IF(BG92&gt;=16,DATEDIF(BL92,BO92,"ym")+1,DATEDIF(BL92,BO92,"ym"))</f>
        <v>#NUM!</v>
      </c>
      <c r="BG92" s="43" t="e">
        <f>DATEDIF(BL92,BO92,"md")</f>
        <v>#NUM!</v>
      </c>
      <c r="BH92" s="42"/>
      <c r="BI92" s="49">
        <f>IF(J93="現在",$AG$6,J93)</f>
        <v>0</v>
      </c>
      <c r="BJ92" s="42">
        <v>15</v>
      </c>
      <c r="BK92" s="51">
        <f>IF(DAY(J92)&lt;=15,J92-DAY(J92)+1,J92-DAY(J92)+16)</f>
        <v>1</v>
      </c>
      <c r="BL92" s="51">
        <f>IF(DAY(BK92)=1,BK92+15,BU92)</f>
        <v>16</v>
      </c>
      <c r="BM92" s="52"/>
      <c r="BN92" s="116">
        <f>IF(CD92&gt;=16,CB92,IF(J93="現在",$AG$6-CD92+15,J93-CD92+15))</f>
        <v>15</v>
      </c>
      <c r="BO92" s="53">
        <f>IF(DAY(BN92)=15,BN92-DAY(BN92),BN92-DAY(BN92)+15)</f>
        <v>0</v>
      </c>
      <c r="BP92" s="52"/>
      <c r="BQ92" s="52"/>
      <c r="BR92" s="50">
        <f>YEAR(J92)</f>
        <v>1900</v>
      </c>
      <c r="BS92" s="50">
        <f>MONTH(J92)+1</f>
        <v>2</v>
      </c>
      <c r="BT92" s="54" t="str">
        <f>CONCATENATE(BR92,"/",BS92,"/",1)</f>
        <v>1900/2/1</v>
      </c>
      <c r="BU92" s="54">
        <f t="shared" si="0"/>
        <v>32</v>
      </c>
      <c r="BV92" s="54">
        <f>BT92-1</f>
        <v>31</v>
      </c>
      <c r="BW92" s="50">
        <f t="shared" si="1"/>
        <v>31</v>
      </c>
      <c r="BX92" s="50">
        <f>DAY(J92)</f>
        <v>0</v>
      </c>
      <c r="BY92" s="50">
        <f>YEAR(BI92)</f>
        <v>1900</v>
      </c>
      <c r="BZ92" s="50">
        <f>IF(MONTH(BI92)=12,MONTH(BI92)-12+1,MONTH(BI92)+1)</f>
        <v>2</v>
      </c>
      <c r="CA92" s="54" t="str">
        <f>IF(BZ92=1,CONCATENATE(BY92+1,"/",BZ92,"/",1),CONCATENATE(BY92,"/",BZ92,"/",1))</f>
        <v>1900/2/1</v>
      </c>
      <c r="CB92" s="54">
        <f t="shared" si="2"/>
        <v>31</v>
      </c>
      <c r="CC92" s="50">
        <f t="shared" si="3"/>
        <v>31</v>
      </c>
      <c r="CD92" s="50">
        <f>DAY(BI92)</f>
        <v>0</v>
      </c>
    </row>
    <row r="93" spans="1:82" ht="12.75" customHeight="1">
      <c r="A93" s="250"/>
      <c r="B93" s="243"/>
      <c r="C93" s="244"/>
      <c r="D93" s="244"/>
      <c r="E93" s="244"/>
      <c r="F93" s="244"/>
      <c r="G93" s="245"/>
      <c r="H93" s="141" t="s">
        <v>25</v>
      </c>
      <c r="I93" s="141"/>
      <c r="J93" s="142"/>
      <c r="K93" s="260"/>
      <c r="L93" s="278"/>
      <c r="M93" s="260"/>
      <c r="N93" s="6"/>
      <c r="O93" s="4"/>
      <c r="P93" s="4"/>
      <c r="Q93" s="4"/>
      <c r="R93" s="4"/>
      <c r="S93" s="4"/>
      <c r="T93" s="4"/>
      <c r="U93" s="56"/>
      <c r="V93" s="56"/>
      <c r="W93" s="56"/>
      <c r="X93" s="56"/>
      <c r="Y93" s="4"/>
      <c r="Z93" s="4"/>
      <c r="AA93" s="4"/>
      <c r="AB93" s="56"/>
      <c r="AC93" s="123"/>
      <c r="AD93" s="49"/>
      <c r="AE93" s="55"/>
      <c r="AF93" s="354"/>
      <c r="AG93" s="346"/>
      <c r="AH93"/>
      <c r="AI93"/>
      <c r="AJ93" s="63"/>
      <c r="AK93" s="63"/>
      <c r="AL93" s="64"/>
      <c r="AM93" s="41"/>
      <c r="AN93" s="42"/>
      <c r="AO93" s="43"/>
      <c r="AP93" s="63"/>
      <c r="AQ93" s="63"/>
      <c r="AR93" s="64"/>
      <c r="AS93" s="41"/>
      <c r="AT93" s="42"/>
      <c r="AU93" s="43"/>
      <c r="AV93" s="63"/>
      <c r="AW93" s="63"/>
      <c r="AX93" s="64"/>
      <c r="AY93" s="41"/>
      <c r="AZ93" s="42"/>
      <c r="BA93" s="42"/>
      <c r="BB93" s="63"/>
      <c r="BC93" s="63"/>
      <c r="BD93" s="64"/>
      <c r="BE93" s="41"/>
      <c r="BF93" s="42"/>
      <c r="BG93" s="43"/>
      <c r="BH93" s="42"/>
      <c r="BI93" s="49"/>
      <c r="BJ93" s="42"/>
      <c r="BK93" s="51"/>
      <c r="BL93" s="51"/>
      <c r="BM93" s="52"/>
      <c r="BN93" s="53"/>
      <c r="BO93" s="53"/>
      <c r="BP93" s="52"/>
      <c r="BQ93" s="52"/>
      <c r="BT93" s="54"/>
      <c r="BU93" s="54"/>
      <c r="BV93" s="54"/>
      <c r="CA93" s="54"/>
      <c r="CB93" s="54"/>
    </row>
    <row r="94" spans="1:82" ht="12.75" customHeight="1">
      <c r="A94" s="249"/>
      <c r="B94" s="240"/>
      <c r="C94" s="241"/>
      <c r="D94" s="241"/>
      <c r="E94" s="241"/>
      <c r="F94" s="241"/>
      <c r="G94" s="242"/>
      <c r="H94" s="139" t="s">
        <v>24</v>
      </c>
      <c r="I94" s="139"/>
      <c r="J94" s="140"/>
      <c r="K94" s="259" t="str">
        <f>IF($J94&lt;&gt;"",IF($AF94="0-",AP94,IF($AF94="+0",AV94,IF($AF94="+-",BB94,AJ94))),"")</f>
        <v/>
      </c>
      <c r="L94" s="277" t="str">
        <f>IF($J94&lt;&gt;"",IF($AF94="0-",AQ94,IF($AF94="+0",AW94,IF($AF94="+-",BC94,AK94))),"")</f>
        <v/>
      </c>
      <c r="M94" s="259" t="str">
        <f>IF($J94&lt;&gt;"",IF($AF94="0-",AR94,IF($AF94="+0",AX94,IF($AF94="+-",BD94,AL94))),"")</f>
        <v/>
      </c>
      <c r="N94" s="6"/>
      <c r="O94" s="4"/>
      <c r="P94" s="4"/>
      <c r="Q94" s="4"/>
      <c r="R94" s="4"/>
      <c r="S94" s="4"/>
      <c r="T94" s="4"/>
      <c r="U94" s="56"/>
      <c r="V94" s="56"/>
      <c r="W94" s="56"/>
      <c r="X94" s="56"/>
      <c r="Y94" s="4"/>
      <c r="Z94" s="4"/>
      <c r="AA94" s="4"/>
      <c r="AB94" s="56"/>
      <c r="AC94" s="123"/>
      <c r="AD94" s="49"/>
      <c r="AE94" s="55"/>
      <c r="AF94" s="353"/>
      <c r="AG94" s="345" t="str">
        <f>IF(AF94&lt;&gt;"",VLOOKUP(AF94,$AH$13:$AI$16,2),"")</f>
        <v/>
      </c>
      <c r="AH94"/>
      <c r="AI94"/>
      <c r="AJ94" s="44">
        <f>IF(AN94&gt;=12,DATEDIF(BK94,BN94,"y")+1,DATEDIF(BK94,BN94,"y"))</f>
        <v>0</v>
      </c>
      <c r="AK94" s="44">
        <f>IF(AN94&gt;=12,AN94-12,AN94)</f>
        <v>0</v>
      </c>
      <c r="AL94" s="45" t="str">
        <f>IF(AO94&lt;=15,"半",0)</f>
        <v>半</v>
      </c>
      <c r="AM94" s="41">
        <f>DATEDIF(BK94,BN94,"y")</f>
        <v>0</v>
      </c>
      <c r="AN94" s="42">
        <f>IF(AO94&gt;=16,DATEDIF(BK94,BN94,"ym")+1,DATEDIF(BK94,BN94,"ym"))</f>
        <v>0</v>
      </c>
      <c r="AO94" s="43">
        <f>DATEDIF(BK94,BN94,"md")</f>
        <v>14</v>
      </c>
      <c r="AP94" s="44" t="e">
        <f>IF(AT94&gt;=12,DATEDIF(BK94,BO94,"y")+1,DATEDIF(BK94,BO94,"y"))</f>
        <v>#NUM!</v>
      </c>
      <c r="AQ94" s="44" t="e">
        <f>IF(AT94&gt;=12,AT94-12,AT94)</f>
        <v>#NUM!</v>
      </c>
      <c r="AR94" s="45" t="e">
        <f>IF(AU94&lt;=15,"半",0)</f>
        <v>#NUM!</v>
      </c>
      <c r="AS94" s="41" t="e">
        <f>DATEDIF(BK94,BO94,"y")</f>
        <v>#NUM!</v>
      </c>
      <c r="AT94" s="42" t="e">
        <f>IF(AU94&gt;=16,DATEDIF(BK94,BO94,"ym")+1,DATEDIF(BK94,BO94,"ym"))</f>
        <v>#NUM!</v>
      </c>
      <c r="AU94" s="43" t="e">
        <f>DATEDIF(BK94,BO94,"md")</f>
        <v>#NUM!</v>
      </c>
      <c r="AV94" s="44" t="e">
        <f>IF(AZ94&gt;=12,DATEDIF(BL94,BN94,"y")+1,DATEDIF(BL94,BN94,"y"))</f>
        <v>#NUM!</v>
      </c>
      <c r="AW94" s="44" t="e">
        <f>IF(AZ94&gt;=12,AZ94-12,AZ94)</f>
        <v>#NUM!</v>
      </c>
      <c r="AX94" s="45" t="e">
        <f>IF(BA94&lt;=15,"半",0)</f>
        <v>#NUM!</v>
      </c>
      <c r="AY94" s="41" t="e">
        <f>DATEDIF(BL94,BN94,"y")</f>
        <v>#NUM!</v>
      </c>
      <c r="AZ94" s="42" t="e">
        <f>IF(BA94&gt;=16,DATEDIF(BL94,BN94,"ym")+1,DATEDIF(BL94,BN94,"ym"))</f>
        <v>#NUM!</v>
      </c>
      <c r="BA94" s="42" t="e">
        <f>DATEDIF(BL94,BN94,"md")</f>
        <v>#NUM!</v>
      </c>
      <c r="BB94" s="44" t="e">
        <f>IF(BF94&gt;=12,DATEDIF(BL94,BO94,"y")+1,DATEDIF(BL94,BO94,"y"))</f>
        <v>#NUM!</v>
      </c>
      <c r="BC94" s="44" t="e">
        <f>IF(BF94&gt;=12,BF94-12,BF94)</f>
        <v>#NUM!</v>
      </c>
      <c r="BD94" s="45" t="e">
        <f>IF(BG94&lt;=15,"半",0)</f>
        <v>#NUM!</v>
      </c>
      <c r="BE94" s="41" t="e">
        <f>DATEDIF(BL94,BO94,"y")</f>
        <v>#NUM!</v>
      </c>
      <c r="BF94" s="42" t="e">
        <f>IF(BG94&gt;=16,DATEDIF(BL94,BO94,"ym")+1,DATEDIF(BL94,BO94,"ym"))</f>
        <v>#NUM!</v>
      </c>
      <c r="BG94" s="43" t="e">
        <f>DATEDIF(BL94,BO94,"md")</f>
        <v>#NUM!</v>
      </c>
      <c r="BH94" s="42"/>
      <c r="BI94" s="49">
        <f>IF(J95="現在",$AG$6,J95)</f>
        <v>0</v>
      </c>
      <c r="BJ94" s="42">
        <v>16</v>
      </c>
      <c r="BK94" s="51">
        <f>IF(DAY(J94)&lt;=15,J94-DAY(J94)+1,J94-DAY(J94)+16)</f>
        <v>1</v>
      </c>
      <c r="BL94" s="51">
        <f>IF(DAY(BK94)=1,BK94+15,BU94)</f>
        <v>16</v>
      </c>
      <c r="BM94" s="52"/>
      <c r="BN94" s="116">
        <f>IF(CD94&gt;=16,CB94,IF(J95="現在",$AG$6-CD94+15,J95-CD94+15))</f>
        <v>15</v>
      </c>
      <c r="BO94" s="53">
        <f>IF(DAY(BN94)=15,BN94-DAY(BN94),BN94-DAY(BN94)+15)</f>
        <v>0</v>
      </c>
      <c r="BP94" s="52"/>
      <c r="BQ94" s="52"/>
      <c r="BR94" s="50">
        <f>YEAR(J94)</f>
        <v>1900</v>
      </c>
      <c r="BS94" s="50">
        <f>MONTH(J94)+1</f>
        <v>2</v>
      </c>
      <c r="BT94" s="54" t="str">
        <f>CONCATENATE(BR94,"/",BS94,"/",1)</f>
        <v>1900/2/1</v>
      </c>
      <c r="BU94" s="54">
        <f t="shared" si="0"/>
        <v>32</v>
      </c>
      <c r="BV94" s="54">
        <f>BT94-1</f>
        <v>31</v>
      </c>
      <c r="BW94" s="50">
        <f t="shared" si="1"/>
        <v>31</v>
      </c>
      <c r="BX94" s="50">
        <f>DAY(J94)</f>
        <v>0</v>
      </c>
      <c r="BY94" s="50">
        <f>YEAR(BI94)</f>
        <v>1900</v>
      </c>
      <c r="BZ94" s="50">
        <f>IF(MONTH(BI94)=12,MONTH(BI94)-12+1,MONTH(BI94)+1)</f>
        <v>2</v>
      </c>
      <c r="CA94" s="54" t="str">
        <f>IF(BZ94=1,CONCATENATE(BY94+1,"/",BZ94,"/",1),CONCATENATE(BY94,"/",BZ94,"/",1))</f>
        <v>1900/2/1</v>
      </c>
      <c r="CB94" s="54">
        <f t="shared" si="2"/>
        <v>31</v>
      </c>
      <c r="CC94" s="50">
        <f t="shared" si="3"/>
        <v>31</v>
      </c>
      <c r="CD94" s="50">
        <f>DAY(BI94)</f>
        <v>0</v>
      </c>
    </row>
    <row r="95" spans="1:82" ht="12.75" customHeight="1">
      <c r="A95" s="250"/>
      <c r="B95" s="243"/>
      <c r="C95" s="244"/>
      <c r="D95" s="244"/>
      <c r="E95" s="244"/>
      <c r="F95" s="244"/>
      <c r="G95" s="245"/>
      <c r="H95" s="141" t="s">
        <v>25</v>
      </c>
      <c r="I95" s="141"/>
      <c r="J95" s="142"/>
      <c r="K95" s="260"/>
      <c r="L95" s="278"/>
      <c r="M95" s="260"/>
      <c r="N95" s="35"/>
      <c r="AC95" s="62"/>
      <c r="AE95" s="55"/>
      <c r="AF95" s="354"/>
      <c r="AG95" s="346"/>
      <c r="AH95"/>
      <c r="AI95"/>
      <c r="AJ95" s="63"/>
      <c r="AK95" s="63"/>
      <c r="AL95" s="64"/>
      <c r="AM95" s="41"/>
      <c r="AN95" s="42"/>
      <c r="AO95" s="43"/>
      <c r="AP95" s="63"/>
      <c r="AQ95" s="63"/>
      <c r="AR95" s="64"/>
      <c r="AS95" s="41"/>
      <c r="AT95" s="42"/>
      <c r="AU95" s="43"/>
      <c r="AV95" s="63"/>
      <c r="AW95" s="63"/>
      <c r="AX95" s="64"/>
      <c r="AY95" s="41"/>
      <c r="AZ95" s="42"/>
      <c r="BA95" s="42"/>
      <c r="BB95" s="63"/>
      <c r="BC95" s="63"/>
      <c r="BD95" s="64"/>
      <c r="BE95" s="41"/>
      <c r="BF95" s="42"/>
      <c r="BG95" s="43"/>
      <c r="BH95" s="42"/>
      <c r="BI95" s="49"/>
      <c r="BJ95" s="42"/>
      <c r="BK95" s="51"/>
      <c r="BL95" s="51"/>
      <c r="BM95" s="52"/>
      <c r="BN95" s="53"/>
      <c r="BO95" s="53"/>
      <c r="BP95" s="52"/>
      <c r="BQ95" s="52"/>
      <c r="BT95" s="54"/>
      <c r="BU95" s="54"/>
      <c r="BV95" s="54"/>
      <c r="CA95" s="54"/>
      <c r="CB95" s="54"/>
    </row>
    <row r="96" spans="1:82" ht="12.75" customHeight="1">
      <c r="A96" s="249"/>
      <c r="B96" s="240"/>
      <c r="C96" s="241"/>
      <c r="D96" s="241"/>
      <c r="E96" s="241"/>
      <c r="F96" s="241"/>
      <c r="G96" s="242"/>
      <c r="H96" s="139" t="s">
        <v>24</v>
      </c>
      <c r="I96" s="139"/>
      <c r="J96" s="140"/>
      <c r="K96" s="259" t="str">
        <f>IF($J96&lt;&gt;"",IF($AF96="0-",AP96,IF($AF96="+0",AV96,IF($AF96="+-",BB96,AJ96))),"")</f>
        <v/>
      </c>
      <c r="L96" s="277" t="str">
        <f>IF($J96&lt;&gt;"",IF($AF96="0-",AQ96,IF($AF96="+0",AW96,IF($AF96="+-",BC96,AK96))),"")</f>
        <v/>
      </c>
      <c r="M96" s="259" t="str">
        <f>IF($J96&lt;&gt;"",IF($AF96="0-",AR96,IF($AF96="+0",AX96,IF($AF96="+-",BD96,AL96))),"")</f>
        <v/>
      </c>
      <c r="N96" s="6"/>
      <c r="O96" s="4"/>
      <c r="P96" s="4"/>
      <c r="Q96" s="4"/>
      <c r="R96" s="4"/>
      <c r="S96" s="4"/>
      <c r="T96" s="4"/>
      <c r="U96" s="56"/>
      <c r="V96" s="56"/>
      <c r="W96" s="56"/>
      <c r="X96" s="56"/>
      <c r="Y96" s="4"/>
      <c r="Z96" s="4"/>
      <c r="AA96" s="4"/>
      <c r="AB96" s="56"/>
      <c r="AC96" s="123"/>
      <c r="AD96" s="49"/>
      <c r="AE96" s="55"/>
      <c r="AF96" s="353"/>
      <c r="AG96" s="345" t="str">
        <f>IF(AF96&lt;&gt;"",VLOOKUP(AF96,$AH$13:$AI$16,2),"")</f>
        <v/>
      </c>
      <c r="AH96"/>
      <c r="AI96"/>
      <c r="AJ96" s="44">
        <f>IF(AN96&gt;=12,DATEDIF(BK96,BN96,"y")+1,DATEDIF(BK96,BN96,"y"))</f>
        <v>0</v>
      </c>
      <c r="AK96" s="44">
        <f>IF(AN96&gt;=12,AN96-12,AN96)</f>
        <v>0</v>
      </c>
      <c r="AL96" s="45" t="str">
        <f>IF(AO96&lt;=15,"半",0)</f>
        <v>半</v>
      </c>
      <c r="AM96" s="41">
        <f>DATEDIF(BK96,BN96,"y")</f>
        <v>0</v>
      </c>
      <c r="AN96" s="42">
        <f>IF(AO96&gt;=16,DATEDIF(BK96,BN96,"ym")+1,DATEDIF(BK96,BN96,"ym"))</f>
        <v>0</v>
      </c>
      <c r="AO96" s="43">
        <f>DATEDIF(BK96,BN96,"md")</f>
        <v>14</v>
      </c>
      <c r="AP96" s="44" t="e">
        <f>IF(AT96&gt;=12,DATEDIF(BK96,BO96,"y")+1,DATEDIF(BK96,BO96,"y"))</f>
        <v>#NUM!</v>
      </c>
      <c r="AQ96" s="44" t="e">
        <f>IF(AT96&gt;=12,AT96-12,AT96)</f>
        <v>#NUM!</v>
      </c>
      <c r="AR96" s="45" t="e">
        <f>IF(AU96&lt;=15,"半",0)</f>
        <v>#NUM!</v>
      </c>
      <c r="AS96" s="41" t="e">
        <f>DATEDIF(BK96,BO96,"y")</f>
        <v>#NUM!</v>
      </c>
      <c r="AT96" s="42" t="e">
        <f>IF(AU96&gt;=16,DATEDIF(BK96,BO96,"ym")+1,DATEDIF(BK96,BO96,"ym"))</f>
        <v>#NUM!</v>
      </c>
      <c r="AU96" s="43" t="e">
        <f>DATEDIF(BK96,BO96,"md")</f>
        <v>#NUM!</v>
      </c>
      <c r="AV96" s="44" t="e">
        <f>IF(AZ96&gt;=12,DATEDIF(BL96,BN96,"y")+1,DATEDIF(BL96,BN96,"y"))</f>
        <v>#NUM!</v>
      </c>
      <c r="AW96" s="44" t="e">
        <f>IF(AZ96&gt;=12,AZ96-12,AZ96)</f>
        <v>#NUM!</v>
      </c>
      <c r="AX96" s="45" t="e">
        <f>IF(BA96&lt;=15,"半",0)</f>
        <v>#NUM!</v>
      </c>
      <c r="AY96" s="41" t="e">
        <f>DATEDIF(BL96,BN96,"y")</f>
        <v>#NUM!</v>
      </c>
      <c r="AZ96" s="42" t="e">
        <f>IF(BA96&gt;=16,DATEDIF(BL96,BN96,"ym")+1,DATEDIF(BL96,BN96,"ym"))</f>
        <v>#NUM!</v>
      </c>
      <c r="BA96" s="42" t="e">
        <f>DATEDIF(BL96,BN96,"md")</f>
        <v>#NUM!</v>
      </c>
      <c r="BB96" s="44" t="e">
        <f>IF(BF96&gt;=12,DATEDIF(BL96,BO96,"y")+1,DATEDIF(BL96,BO96,"y"))</f>
        <v>#NUM!</v>
      </c>
      <c r="BC96" s="44" t="e">
        <f>IF(BF96&gt;=12,BF96-12,BF96)</f>
        <v>#NUM!</v>
      </c>
      <c r="BD96" s="45" t="e">
        <f>IF(BG96&lt;=15,"半",0)</f>
        <v>#NUM!</v>
      </c>
      <c r="BE96" s="41" t="e">
        <f>DATEDIF(BL96,BO96,"y")</f>
        <v>#NUM!</v>
      </c>
      <c r="BF96" s="42" t="e">
        <f>IF(BG96&gt;=16,DATEDIF(BL96,BO96,"ym")+1,DATEDIF(BL96,BO96,"ym"))</f>
        <v>#NUM!</v>
      </c>
      <c r="BG96" s="43" t="e">
        <f>DATEDIF(BL96,BO96,"md")</f>
        <v>#NUM!</v>
      </c>
      <c r="BH96" s="42"/>
      <c r="BI96" s="49">
        <f>IF(J97="現在",$AG$6,J97)</f>
        <v>0</v>
      </c>
      <c r="BJ96" s="42">
        <v>17</v>
      </c>
      <c r="BK96" s="51">
        <f>IF(DAY(J96)&lt;=15,J96-DAY(J96)+1,J96-DAY(J96)+16)</f>
        <v>1</v>
      </c>
      <c r="BL96" s="51">
        <f>IF(DAY(BK96)=1,BK96+15,BU96)</f>
        <v>16</v>
      </c>
      <c r="BM96" s="52"/>
      <c r="BN96" s="116">
        <f>IF(CD96&gt;=16,CB96,IF(J97="現在",$AG$6-CD96+15,J97-CD96+15))</f>
        <v>15</v>
      </c>
      <c r="BO96" s="53">
        <f>IF(DAY(BN96)=15,BN96-DAY(BN96),BN96-DAY(BN96)+15)</f>
        <v>0</v>
      </c>
      <c r="BP96" s="52"/>
      <c r="BQ96" s="52"/>
      <c r="BR96" s="50">
        <f>YEAR(J96)</f>
        <v>1900</v>
      </c>
      <c r="BS96" s="50">
        <f>MONTH(J96)+1</f>
        <v>2</v>
      </c>
      <c r="BT96" s="54" t="str">
        <f>CONCATENATE(BR96,"/",BS96,"/",1)</f>
        <v>1900/2/1</v>
      </c>
      <c r="BU96" s="54">
        <f t="shared" si="0"/>
        <v>32</v>
      </c>
      <c r="BV96" s="54">
        <f>BT96-1</f>
        <v>31</v>
      </c>
      <c r="BW96" s="50">
        <f t="shared" si="1"/>
        <v>31</v>
      </c>
      <c r="BX96" s="50">
        <f>DAY(J96)</f>
        <v>0</v>
      </c>
      <c r="BY96" s="50">
        <f>YEAR(BI96)</f>
        <v>1900</v>
      </c>
      <c r="BZ96" s="50">
        <f>IF(MONTH(BI96)=12,MONTH(BI96)-12+1,MONTH(BI96)+1)</f>
        <v>2</v>
      </c>
      <c r="CA96" s="54" t="str">
        <f>IF(BZ96=1,CONCATENATE(BY96+1,"/",BZ96,"/",1),CONCATENATE(BY96,"/",BZ96,"/",1))</f>
        <v>1900/2/1</v>
      </c>
      <c r="CB96" s="54">
        <f t="shared" si="2"/>
        <v>31</v>
      </c>
      <c r="CC96" s="50">
        <f t="shared" si="3"/>
        <v>31</v>
      </c>
      <c r="CD96" s="50">
        <f>DAY(BI96)</f>
        <v>0</v>
      </c>
    </row>
    <row r="97" spans="1:82" ht="12.75" customHeight="1">
      <c r="A97" s="250"/>
      <c r="B97" s="243"/>
      <c r="C97" s="244"/>
      <c r="D97" s="244"/>
      <c r="E97" s="244"/>
      <c r="F97" s="244"/>
      <c r="G97" s="245"/>
      <c r="H97" s="141" t="s">
        <v>25</v>
      </c>
      <c r="I97" s="141"/>
      <c r="J97" s="142"/>
      <c r="K97" s="260"/>
      <c r="L97" s="278"/>
      <c r="M97" s="260"/>
      <c r="N97" s="6"/>
      <c r="O97" s="4"/>
      <c r="P97" s="4"/>
      <c r="Q97" s="4"/>
      <c r="R97" s="4"/>
      <c r="S97" s="4"/>
      <c r="T97" s="4"/>
      <c r="U97" s="56"/>
      <c r="V97" s="56"/>
      <c r="W97" s="56"/>
      <c r="X97" s="56"/>
      <c r="Y97" s="4"/>
      <c r="Z97" s="4"/>
      <c r="AA97" s="4"/>
      <c r="AB97" s="56"/>
      <c r="AC97" s="123"/>
      <c r="AD97" s="49"/>
      <c r="AE97" s="55"/>
      <c r="AF97" s="354"/>
      <c r="AG97" s="346"/>
      <c r="AH97"/>
      <c r="AI97"/>
      <c r="AJ97" s="63"/>
      <c r="AK97" s="63"/>
      <c r="AL97" s="64"/>
      <c r="AM97" s="41"/>
      <c r="AN97" s="42"/>
      <c r="AO97" s="43"/>
      <c r="AP97" s="63"/>
      <c r="AQ97" s="63"/>
      <c r="AR97" s="64"/>
      <c r="AS97" s="41"/>
      <c r="AT97" s="42"/>
      <c r="AU97" s="43"/>
      <c r="AV97" s="63"/>
      <c r="AW97" s="63"/>
      <c r="AX97" s="64"/>
      <c r="AY97" s="41"/>
      <c r="AZ97" s="42"/>
      <c r="BA97" s="42"/>
      <c r="BB97" s="63"/>
      <c r="BC97" s="63"/>
      <c r="BD97" s="64"/>
      <c r="BE97" s="41"/>
      <c r="BF97" s="42"/>
      <c r="BG97" s="43"/>
      <c r="BH97" s="42"/>
      <c r="BI97" s="49"/>
      <c r="BJ97" s="42"/>
      <c r="BK97" s="51"/>
      <c r="BL97" s="51"/>
      <c r="BM97" s="52"/>
      <c r="BN97" s="53"/>
      <c r="BO97" s="53"/>
      <c r="BP97" s="52"/>
      <c r="BQ97" s="52"/>
      <c r="BT97" s="54"/>
      <c r="BU97" s="54"/>
      <c r="BV97" s="54"/>
      <c r="CA97" s="54"/>
      <c r="CB97" s="54"/>
    </row>
    <row r="98" spans="1:82" ht="12.75" customHeight="1">
      <c r="A98" s="249"/>
      <c r="B98" s="240"/>
      <c r="C98" s="241"/>
      <c r="D98" s="241"/>
      <c r="E98" s="241"/>
      <c r="F98" s="241"/>
      <c r="G98" s="242"/>
      <c r="H98" s="139" t="s">
        <v>24</v>
      </c>
      <c r="I98" s="139"/>
      <c r="J98" s="140"/>
      <c r="K98" s="259" t="str">
        <f>IF($J98&lt;&gt;"",IF($AF98="0-",AP98,IF($AF98="+0",AV98,IF($AF98="+-",BB98,AJ98))),"")</f>
        <v/>
      </c>
      <c r="L98" s="277" t="str">
        <f>IF($J98&lt;&gt;"",IF($AF98="0-",AQ98,IF($AF98="+0",AW98,IF($AF98="+-",BC98,AK98))),"")</f>
        <v/>
      </c>
      <c r="M98" s="259" t="str">
        <f>IF($J98&lt;&gt;"",IF($AF98="0-",AR98,IF($AF98="+0",AX98,IF($AF98="+-",BD98,AL98))),"")</f>
        <v/>
      </c>
      <c r="N98" s="6"/>
      <c r="O98" s="4"/>
      <c r="P98" s="4"/>
      <c r="Q98" s="4"/>
      <c r="R98" s="4"/>
      <c r="S98" s="4"/>
      <c r="T98" s="4"/>
      <c r="U98" s="56"/>
      <c r="V98" s="56"/>
      <c r="W98" s="56"/>
      <c r="X98" s="56"/>
      <c r="Y98" s="4"/>
      <c r="Z98" s="4"/>
      <c r="AA98" s="4"/>
      <c r="AB98" s="56"/>
      <c r="AC98" s="123"/>
      <c r="AD98" s="49"/>
      <c r="AE98" s="55"/>
      <c r="AF98" s="353"/>
      <c r="AG98" s="345" t="str">
        <f>IF(AF98&lt;&gt;"",VLOOKUP(AF98,$AH$13:$AI$16,2),"")</f>
        <v/>
      </c>
      <c r="AH98"/>
      <c r="AI98"/>
      <c r="AJ98" s="44">
        <f>IF(AN98&gt;=12,DATEDIF(BK98,BN98,"y")+1,DATEDIF(BK98,BN98,"y"))</f>
        <v>0</v>
      </c>
      <c r="AK98" s="44">
        <f>IF(AN98&gt;=12,AN98-12,AN98)</f>
        <v>0</v>
      </c>
      <c r="AL98" s="45" t="str">
        <f>IF(AO98&lt;=15,"半",0)</f>
        <v>半</v>
      </c>
      <c r="AM98" s="41">
        <f>DATEDIF(BK98,BN98,"y")</f>
        <v>0</v>
      </c>
      <c r="AN98" s="42">
        <f>IF(AO98&gt;=16,DATEDIF(BK98,BN98,"ym")+1,DATEDIF(BK98,BN98,"ym"))</f>
        <v>0</v>
      </c>
      <c r="AO98" s="43">
        <f>DATEDIF(BK98,BN98,"md")</f>
        <v>14</v>
      </c>
      <c r="AP98" s="44" t="e">
        <f>IF(AT98&gt;=12,DATEDIF(BK98,BO98,"y")+1,DATEDIF(BK98,BO98,"y"))</f>
        <v>#NUM!</v>
      </c>
      <c r="AQ98" s="44" t="e">
        <f>IF(AT98&gt;=12,AT98-12,AT98)</f>
        <v>#NUM!</v>
      </c>
      <c r="AR98" s="45" t="e">
        <f>IF(AU98&lt;=15,"半",0)</f>
        <v>#NUM!</v>
      </c>
      <c r="AS98" s="41" t="e">
        <f>DATEDIF(BK98,BO98,"y")</f>
        <v>#NUM!</v>
      </c>
      <c r="AT98" s="42" t="e">
        <f>IF(AU98&gt;=16,DATEDIF(BK98,BO98,"ym")+1,DATEDIF(BK98,BO98,"ym"))</f>
        <v>#NUM!</v>
      </c>
      <c r="AU98" s="43" t="e">
        <f>DATEDIF(BK98,BO98,"md")</f>
        <v>#NUM!</v>
      </c>
      <c r="AV98" s="44" t="e">
        <f>IF(AZ98&gt;=12,DATEDIF(BL98,BN98,"y")+1,DATEDIF(BL98,BN98,"y"))</f>
        <v>#NUM!</v>
      </c>
      <c r="AW98" s="44" t="e">
        <f>IF(AZ98&gt;=12,AZ98-12,AZ98)</f>
        <v>#NUM!</v>
      </c>
      <c r="AX98" s="45" t="e">
        <f>IF(BA98&lt;=15,"半",0)</f>
        <v>#NUM!</v>
      </c>
      <c r="AY98" s="41" t="e">
        <f>DATEDIF(BL98,BN98,"y")</f>
        <v>#NUM!</v>
      </c>
      <c r="AZ98" s="42" t="e">
        <f>IF(BA98&gt;=16,DATEDIF(BL98,BN98,"ym")+1,DATEDIF(BL98,BN98,"ym"))</f>
        <v>#NUM!</v>
      </c>
      <c r="BA98" s="42" t="e">
        <f>DATEDIF(BL98,BN98,"md")</f>
        <v>#NUM!</v>
      </c>
      <c r="BB98" s="44" t="e">
        <f>IF(BF98&gt;=12,DATEDIF(BL98,BO98,"y")+1,DATEDIF(BL98,BO98,"y"))</f>
        <v>#NUM!</v>
      </c>
      <c r="BC98" s="44" t="e">
        <f>IF(BF98&gt;=12,BF98-12,BF98)</f>
        <v>#NUM!</v>
      </c>
      <c r="BD98" s="45" t="e">
        <f>IF(BG98&lt;=15,"半",0)</f>
        <v>#NUM!</v>
      </c>
      <c r="BE98" s="41" t="e">
        <f>DATEDIF(BL98,BO98,"y")</f>
        <v>#NUM!</v>
      </c>
      <c r="BF98" s="42" t="e">
        <f>IF(BG98&gt;=16,DATEDIF(BL98,BO98,"ym")+1,DATEDIF(BL98,BO98,"ym"))</f>
        <v>#NUM!</v>
      </c>
      <c r="BG98" s="43" t="e">
        <f>DATEDIF(BL98,BO98,"md")</f>
        <v>#NUM!</v>
      </c>
      <c r="BH98" s="42"/>
      <c r="BI98" s="49">
        <f>IF(J99="現在",$AG$6,J99)</f>
        <v>0</v>
      </c>
      <c r="BJ98" s="42">
        <v>18</v>
      </c>
      <c r="BK98" s="51">
        <f>IF(DAY(J98)&lt;=15,J98-DAY(J98)+1,J98-DAY(J98)+16)</f>
        <v>1</v>
      </c>
      <c r="BL98" s="51">
        <f>IF(DAY(BK98)=1,BK98+15,BU98)</f>
        <v>16</v>
      </c>
      <c r="BM98" s="52"/>
      <c r="BN98" s="116">
        <f>IF(CD98&gt;=16,CB98,IF(J99="現在",$AG$6-CD98+15,J99-CD98+15))</f>
        <v>15</v>
      </c>
      <c r="BO98" s="53">
        <f>IF(DAY(BN98)=15,BN98-DAY(BN98),BN98-DAY(BN98)+15)</f>
        <v>0</v>
      </c>
      <c r="BP98" s="52"/>
      <c r="BQ98" s="52"/>
      <c r="BR98" s="50">
        <f>YEAR(J98)</f>
        <v>1900</v>
      </c>
      <c r="BS98" s="50">
        <f>MONTH(J98)+1</f>
        <v>2</v>
      </c>
      <c r="BT98" s="54" t="str">
        <f>CONCATENATE(BR98,"/",BS98,"/",1)</f>
        <v>1900/2/1</v>
      </c>
      <c r="BU98" s="54">
        <f t="shared" si="0"/>
        <v>32</v>
      </c>
      <c r="BV98" s="54">
        <f>BT98-1</f>
        <v>31</v>
      </c>
      <c r="BW98" s="50">
        <f t="shared" si="1"/>
        <v>31</v>
      </c>
      <c r="BX98" s="50">
        <f>DAY(J98)</f>
        <v>0</v>
      </c>
      <c r="BY98" s="50">
        <f>YEAR(BI98)</f>
        <v>1900</v>
      </c>
      <c r="BZ98" s="50">
        <f>IF(MONTH(BI98)=12,MONTH(BI98)-12+1,MONTH(BI98)+1)</f>
        <v>2</v>
      </c>
      <c r="CA98" s="54" t="str">
        <f>IF(BZ98=1,CONCATENATE(BY98+1,"/",BZ98,"/",1),CONCATENATE(BY98,"/",BZ98,"/",1))</f>
        <v>1900/2/1</v>
      </c>
      <c r="CB98" s="54">
        <f t="shared" si="2"/>
        <v>31</v>
      </c>
      <c r="CC98" s="50">
        <f t="shared" si="3"/>
        <v>31</v>
      </c>
      <c r="CD98" s="50">
        <f>DAY(BI98)</f>
        <v>0</v>
      </c>
    </row>
    <row r="99" spans="1:82" ht="12.75" customHeight="1">
      <c r="A99" s="250"/>
      <c r="B99" s="243"/>
      <c r="C99" s="244"/>
      <c r="D99" s="244"/>
      <c r="E99" s="244"/>
      <c r="F99" s="244"/>
      <c r="G99" s="245"/>
      <c r="H99" s="141" t="s">
        <v>25</v>
      </c>
      <c r="I99" s="141"/>
      <c r="J99" s="142"/>
      <c r="K99" s="260"/>
      <c r="L99" s="278"/>
      <c r="M99" s="260"/>
      <c r="N99" s="6"/>
      <c r="O99" s="4"/>
      <c r="P99" s="4"/>
      <c r="Q99" s="4"/>
      <c r="R99" s="4"/>
      <c r="S99" s="4"/>
      <c r="T99" s="4"/>
      <c r="U99" s="56"/>
      <c r="V99" s="56"/>
      <c r="W99" s="56"/>
      <c r="X99" s="56"/>
      <c r="Y99" s="4"/>
      <c r="Z99" s="4"/>
      <c r="AA99" s="4"/>
      <c r="AB99" s="56"/>
      <c r="AC99" s="123"/>
      <c r="AD99" s="49"/>
      <c r="AE99" s="55"/>
      <c r="AF99" s="354"/>
      <c r="AG99" s="346"/>
      <c r="AH99"/>
      <c r="AI99"/>
      <c r="AJ99" s="63"/>
      <c r="AK99" s="63"/>
      <c r="AL99" s="64"/>
      <c r="AM99" s="41"/>
      <c r="AN99" s="42"/>
      <c r="AO99" s="43"/>
      <c r="AP99" s="63"/>
      <c r="AQ99" s="63"/>
      <c r="AR99" s="64"/>
      <c r="AS99" s="41"/>
      <c r="AT99" s="42"/>
      <c r="AU99" s="43"/>
      <c r="AV99" s="63"/>
      <c r="AW99" s="63"/>
      <c r="AX99" s="64"/>
      <c r="AY99" s="41"/>
      <c r="AZ99" s="42"/>
      <c r="BA99" s="42"/>
      <c r="BB99" s="63"/>
      <c r="BC99" s="63"/>
      <c r="BD99" s="64"/>
      <c r="BE99" s="41"/>
      <c r="BF99" s="42"/>
      <c r="BG99" s="43"/>
      <c r="BH99" s="42"/>
      <c r="BI99" s="49"/>
      <c r="BJ99" s="42"/>
      <c r="BK99" s="51"/>
      <c r="BL99" s="51"/>
      <c r="BM99" s="52"/>
      <c r="BN99" s="53"/>
      <c r="BO99" s="53"/>
      <c r="BP99" s="52"/>
      <c r="BQ99" s="52"/>
      <c r="BT99" s="54"/>
      <c r="BU99" s="54"/>
      <c r="BV99" s="54"/>
      <c r="CA99" s="54"/>
      <c r="CB99" s="54"/>
    </row>
    <row r="100" spans="1:82" ht="12.75" customHeight="1">
      <c r="A100" s="249"/>
      <c r="B100" s="240"/>
      <c r="C100" s="241"/>
      <c r="D100" s="241"/>
      <c r="E100" s="241"/>
      <c r="F100" s="241"/>
      <c r="G100" s="242"/>
      <c r="H100" s="139" t="s">
        <v>24</v>
      </c>
      <c r="I100" s="139"/>
      <c r="J100" s="140"/>
      <c r="K100" s="259" t="str">
        <f>IF($J100&lt;&gt;"",IF($AF100="0-",AP100,IF($AF100="+0",AV100,IF($AF100="+-",BB100,AJ100))),"")</f>
        <v/>
      </c>
      <c r="L100" s="277" t="str">
        <f>IF($J100&lt;&gt;"",IF($AF100="0-",AQ100,IF($AF100="+0",AW100,IF($AF100="+-",BC100,AK100))),"")</f>
        <v/>
      </c>
      <c r="M100" s="259" t="str">
        <f>IF($J100&lt;&gt;"",IF($AF100="0-",AR100,IF($AF100="+0",AX100,IF($AF100="+-",BD100,AL100))),"")</f>
        <v/>
      </c>
      <c r="N100" s="6"/>
      <c r="O100" s="4"/>
      <c r="P100" s="4"/>
      <c r="Q100" s="4"/>
      <c r="R100" s="4"/>
      <c r="S100" s="4"/>
      <c r="T100" s="4"/>
      <c r="U100" s="56"/>
      <c r="V100" s="56"/>
      <c r="W100" s="56"/>
      <c r="X100" s="56"/>
      <c r="Y100" s="4"/>
      <c r="Z100" s="4"/>
      <c r="AA100" s="4"/>
      <c r="AB100" s="56"/>
      <c r="AC100" s="123"/>
      <c r="AD100" s="49"/>
      <c r="AE100" s="55"/>
      <c r="AF100" s="353"/>
      <c r="AG100" s="345" t="str">
        <f>IF(AF100&lt;&gt;"",VLOOKUP(AF100,$AH$13:$AI$16,2),"")</f>
        <v/>
      </c>
      <c r="AH100"/>
      <c r="AI100"/>
      <c r="AJ100" s="44">
        <f>IF(AN100&gt;=12,DATEDIF(BK100,BN100,"y")+1,DATEDIF(BK100,BN100,"y"))</f>
        <v>0</v>
      </c>
      <c r="AK100" s="44">
        <f>IF(AN100&gt;=12,AN100-12,AN100)</f>
        <v>0</v>
      </c>
      <c r="AL100" s="45" t="str">
        <f>IF(AO100&lt;=15,"半",0)</f>
        <v>半</v>
      </c>
      <c r="AM100" s="41">
        <f>DATEDIF(BK100,BN100,"y")</f>
        <v>0</v>
      </c>
      <c r="AN100" s="42">
        <f>IF(AO100&gt;=16,DATEDIF(BK100,BN100,"ym")+1,DATEDIF(BK100,BN100,"ym"))</f>
        <v>0</v>
      </c>
      <c r="AO100" s="43">
        <f>DATEDIF(BK100,BN100,"md")</f>
        <v>14</v>
      </c>
      <c r="AP100" s="44" t="e">
        <f>IF(AT100&gt;=12,DATEDIF(BK100,BO100,"y")+1,DATEDIF(BK100,BO100,"y"))</f>
        <v>#NUM!</v>
      </c>
      <c r="AQ100" s="44" t="e">
        <f>IF(AT100&gt;=12,AT100-12,AT100)</f>
        <v>#NUM!</v>
      </c>
      <c r="AR100" s="45" t="e">
        <f>IF(AU100&lt;=15,"半",0)</f>
        <v>#NUM!</v>
      </c>
      <c r="AS100" s="41" t="e">
        <f>DATEDIF(BK100,BO100,"y")</f>
        <v>#NUM!</v>
      </c>
      <c r="AT100" s="42" t="e">
        <f>IF(AU100&gt;=16,DATEDIF(BK100,BO100,"ym")+1,DATEDIF(BK100,BO100,"ym"))</f>
        <v>#NUM!</v>
      </c>
      <c r="AU100" s="43" t="e">
        <f>DATEDIF(BK100,BO100,"md")</f>
        <v>#NUM!</v>
      </c>
      <c r="AV100" s="44" t="e">
        <f>IF(AZ100&gt;=12,DATEDIF(BL100,BN100,"y")+1,DATEDIF(BL100,BN100,"y"))</f>
        <v>#NUM!</v>
      </c>
      <c r="AW100" s="44" t="e">
        <f>IF(AZ100&gt;=12,AZ100-12,AZ100)</f>
        <v>#NUM!</v>
      </c>
      <c r="AX100" s="45" t="e">
        <f>IF(BA100&lt;=15,"半",0)</f>
        <v>#NUM!</v>
      </c>
      <c r="AY100" s="41" t="e">
        <f>DATEDIF(BL100,BN100,"y")</f>
        <v>#NUM!</v>
      </c>
      <c r="AZ100" s="42" t="e">
        <f>IF(BA100&gt;=16,DATEDIF(BL100,BN100,"ym")+1,DATEDIF(BL100,BN100,"ym"))</f>
        <v>#NUM!</v>
      </c>
      <c r="BA100" s="42" t="e">
        <f>DATEDIF(BL100,BN100,"md")</f>
        <v>#NUM!</v>
      </c>
      <c r="BB100" s="44" t="e">
        <f>IF(BF100&gt;=12,DATEDIF(BL100,BO100,"y")+1,DATEDIF(BL100,BO100,"y"))</f>
        <v>#NUM!</v>
      </c>
      <c r="BC100" s="44" t="e">
        <f>IF(BF100&gt;=12,BF100-12,BF100)</f>
        <v>#NUM!</v>
      </c>
      <c r="BD100" s="45" t="e">
        <f>IF(BG100&lt;=15,"半",0)</f>
        <v>#NUM!</v>
      </c>
      <c r="BE100" s="41" t="e">
        <f>DATEDIF(BL100,BO100,"y")</f>
        <v>#NUM!</v>
      </c>
      <c r="BF100" s="42" t="e">
        <f>IF(BG100&gt;=16,DATEDIF(BL100,BO100,"ym")+1,DATEDIF(BL100,BO100,"ym"))</f>
        <v>#NUM!</v>
      </c>
      <c r="BG100" s="43" t="e">
        <f>DATEDIF(BL100,BO100,"md")</f>
        <v>#NUM!</v>
      </c>
      <c r="BH100" s="42"/>
      <c r="BI100" s="49">
        <f>IF(J101="現在",$AG$6,J101)</f>
        <v>0</v>
      </c>
      <c r="BJ100" s="42">
        <v>19</v>
      </c>
      <c r="BK100" s="51">
        <f>IF(DAY(J100)&lt;=15,J100-DAY(J100)+1,J100-DAY(J100)+16)</f>
        <v>1</v>
      </c>
      <c r="BL100" s="51">
        <f>IF(DAY(BK100)=1,BK100+15,BU100)</f>
        <v>16</v>
      </c>
      <c r="BM100" s="52"/>
      <c r="BN100" s="116">
        <f>IF(CD100&gt;=16,CB100,IF(J101="現在",$AG$6-CD100+15,J101-CD100+15))</f>
        <v>15</v>
      </c>
      <c r="BO100" s="53">
        <f>IF(DAY(BN100)=15,BN100-DAY(BN100),BN100-DAY(BN100)+15)</f>
        <v>0</v>
      </c>
      <c r="BP100" s="52"/>
      <c r="BQ100" s="52"/>
      <c r="BR100" s="50">
        <f>YEAR(J100)</f>
        <v>1900</v>
      </c>
      <c r="BS100" s="50">
        <f>MONTH(J100)+1</f>
        <v>2</v>
      </c>
      <c r="BT100" s="54" t="str">
        <f>CONCATENATE(BR100,"/",BS100,"/",1)</f>
        <v>1900/2/1</v>
      </c>
      <c r="BU100" s="54">
        <f t="shared" si="0"/>
        <v>32</v>
      </c>
      <c r="BV100" s="54">
        <f>BT100-1</f>
        <v>31</v>
      </c>
      <c r="BW100" s="50">
        <f t="shared" si="1"/>
        <v>31</v>
      </c>
      <c r="BX100" s="50">
        <f>DAY(J100)</f>
        <v>0</v>
      </c>
      <c r="BY100" s="50">
        <f>YEAR(BI100)</f>
        <v>1900</v>
      </c>
      <c r="BZ100" s="50">
        <f>IF(MONTH(BI100)=12,MONTH(BI100)-12+1,MONTH(BI100)+1)</f>
        <v>2</v>
      </c>
      <c r="CA100" s="54" t="str">
        <f>IF(BZ100=1,CONCATENATE(BY100+1,"/",BZ100,"/",1),CONCATENATE(BY100,"/",BZ100,"/",1))</f>
        <v>1900/2/1</v>
      </c>
      <c r="CB100" s="54">
        <f t="shared" si="2"/>
        <v>31</v>
      </c>
      <c r="CC100" s="50">
        <f t="shared" si="3"/>
        <v>31</v>
      </c>
      <c r="CD100" s="50">
        <f>DAY(BI100)</f>
        <v>0</v>
      </c>
    </row>
    <row r="101" spans="1:82" ht="12.75" customHeight="1">
      <c r="A101" s="250"/>
      <c r="B101" s="243"/>
      <c r="C101" s="244"/>
      <c r="D101" s="244"/>
      <c r="E101" s="244"/>
      <c r="F101" s="244"/>
      <c r="G101" s="245"/>
      <c r="H101" s="141" t="s">
        <v>25</v>
      </c>
      <c r="I101" s="141"/>
      <c r="J101" s="142"/>
      <c r="K101" s="260"/>
      <c r="L101" s="278"/>
      <c r="M101" s="260"/>
      <c r="N101" s="35"/>
      <c r="AC101" s="62"/>
      <c r="AE101" s="55"/>
      <c r="AF101" s="354"/>
      <c r="AG101" s="346"/>
      <c r="AH101"/>
      <c r="AI101"/>
      <c r="AJ101" s="63"/>
      <c r="AK101" s="63"/>
      <c r="AL101" s="64"/>
      <c r="AM101" s="41"/>
      <c r="AN101" s="42"/>
      <c r="AO101" s="43"/>
      <c r="AP101" s="63"/>
      <c r="AQ101" s="63"/>
      <c r="AR101" s="64"/>
      <c r="AS101" s="41"/>
      <c r="AT101" s="42"/>
      <c r="AU101" s="43"/>
      <c r="AV101" s="63"/>
      <c r="AW101" s="63"/>
      <c r="AX101" s="64"/>
      <c r="AY101" s="41"/>
      <c r="AZ101" s="42"/>
      <c r="BA101" s="42"/>
      <c r="BB101" s="63"/>
      <c r="BC101" s="63"/>
      <c r="BD101" s="64"/>
      <c r="BE101" s="41"/>
      <c r="BF101" s="42"/>
      <c r="BG101" s="43"/>
      <c r="BH101" s="42"/>
      <c r="BI101" s="49"/>
      <c r="BJ101" s="42"/>
      <c r="BK101" s="51"/>
      <c r="BL101" s="51"/>
      <c r="BM101" s="52"/>
      <c r="BN101" s="53"/>
      <c r="BO101" s="53"/>
      <c r="BP101" s="52"/>
      <c r="BQ101" s="52"/>
      <c r="BT101" s="54"/>
      <c r="BU101" s="54"/>
      <c r="BV101" s="54"/>
      <c r="CA101" s="54"/>
      <c r="CB101" s="54"/>
    </row>
    <row r="102" spans="1:82" ht="12.75" customHeight="1">
      <c r="A102" s="249"/>
      <c r="B102" s="240"/>
      <c r="C102" s="241"/>
      <c r="D102" s="241"/>
      <c r="E102" s="241"/>
      <c r="F102" s="241"/>
      <c r="G102" s="242"/>
      <c r="H102" s="139" t="s">
        <v>24</v>
      </c>
      <c r="I102" s="139"/>
      <c r="J102" s="140"/>
      <c r="K102" s="259" t="str">
        <f>IF($J102&lt;&gt;"",IF($AF102="0-",AP102,IF($AF102="+0",AV102,IF($AF102="+-",BB102,AJ102))),"")</f>
        <v/>
      </c>
      <c r="L102" s="277" t="str">
        <f>IF($J102&lt;&gt;"",IF($AF102="0-",AQ102,IF($AF102="+0",AW102,IF($AF102="+-",BC102,AK102))),"")</f>
        <v/>
      </c>
      <c r="M102" s="259" t="str">
        <f>IF($J102&lt;&gt;"",IF($AF102="0-",AR102,IF($AF102="+0",AX102,IF($AF102="+-",BD102,AL102))),"")</f>
        <v/>
      </c>
      <c r="N102" s="6"/>
      <c r="O102" s="4"/>
      <c r="P102" s="4"/>
      <c r="Q102" s="4"/>
      <c r="R102" s="4"/>
      <c r="S102" s="4"/>
      <c r="T102" s="4"/>
      <c r="U102" s="56"/>
      <c r="V102" s="56"/>
      <c r="W102" s="56"/>
      <c r="X102" s="56"/>
      <c r="Y102" s="4"/>
      <c r="Z102" s="4"/>
      <c r="AA102" s="4"/>
      <c r="AB102" s="56"/>
      <c r="AC102" s="123"/>
      <c r="AD102" s="49"/>
      <c r="AE102" s="55"/>
      <c r="AF102" s="353"/>
      <c r="AG102" s="345" t="str">
        <f>IF(AF102&lt;&gt;"",VLOOKUP(AF102,$AH$13:$AI$16,2),"")</f>
        <v/>
      </c>
      <c r="AH102"/>
      <c r="AI102"/>
      <c r="AJ102" s="44">
        <f>IF(AN102&gt;=12,DATEDIF(BK102,BN102,"y")+1,DATEDIF(BK102,BN102,"y"))</f>
        <v>0</v>
      </c>
      <c r="AK102" s="44">
        <f>IF(AN102&gt;=12,AN102-12,AN102)</f>
        <v>0</v>
      </c>
      <c r="AL102" s="45" t="str">
        <f>IF(AO102&lt;=15,"半",0)</f>
        <v>半</v>
      </c>
      <c r="AM102" s="41">
        <f>DATEDIF(BK102,BN102,"y")</f>
        <v>0</v>
      </c>
      <c r="AN102" s="42">
        <f>IF(AO102&gt;=16,DATEDIF(BK102,BN102,"ym")+1,DATEDIF(BK102,BN102,"ym"))</f>
        <v>0</v>
      </c>
      <c r="AO102" s="43">
        <f>DATEDIF(BK102,BN102,"md")</f>
        <v>14</v>
      </c>
      <c r="AP102" s="44" t="e">
        <f>IF(AT102&gt;=12,DATEDIF(BK102,BO102,"y")+1,DATEDIF(BK102,BO102,"y"))</f>
        <v>#NUM!</v>
      </c>
      <c r="AQ102" s="44" t="e">
        <f>IF(AT102&gt;=12,AT102-12,AT102)</f>
        <v>#NUM!</v>
      </c>
      <c r="AR102" s="45" t="e">
        <f>IF(AU102&lt;=15,"半",0)</f>
        <v>#NUM!</v>
      </c>
      <c r="AS102" s="41" t="e">
        <f>DATEDIF(BK102,BO102,"y")</f>
        <v>#NUM!</v>
      </c>
      <c r="AT102" s="42" t="e">
        <f>IF(AU102&gt;=16,DATEDIF(BK102,BO102,"ym")+1,DATEDIF(BK102,BO102,"ym"))</f>
        <v>#NUM!</v>
      </c>
      <c r="AU102" s="43" t="e">
        <f>DATEDIF(BK102,BO102,"md")</f>
        <v>#NUM!</v>
      </c>
      <c r="AV102" s="44" t="e">
        <f>IF(AZ102&gt;=12,DATEDIF(BL102,BN102,"y")+1,DATEDIF(BL102,BN102,"y"))</f>
        <v>#NUM!</v>
      </c>
      <c r="AW102" s="44" t="e">
        <f>IF(AZ102&gt;=12,AZ102-12,AZ102)</f>
        <v>#NUM!</v>
      </c>
      <c r="AX102" s="45" t="e">
        <f>IF(BA102&lt;=15,"半",0)</f>
        <v>#NUM!</v>
      </c>
      <c r="AY102" s="41" t="e">
        <f>DATEDIF(BL102,BN102,"y")</f>
        <v>#NUM!</v>
      </c>
      <c r="AZ102" s="42" t="e">
        <f>IF(BA102&gt;=16,DATEDIF(BL102,BN102,"ym")+1,DATEDIF(BL102,BN102,"ym"))</f>
        <v>#NUM!</v>
      </c>
      <c r="BA102" s="42" t="e">
        <f>DATEDIF(BL102,BN102,"md")</f>
        <v>#NUM!</v>
      </c>
      <c r="BB102" s="44" t="e">
        <f>IF(BF102&gt;=12,DATEDIF(BL102,BO102,"y")+1,DATEDIF(BL102,BO102,"y"))</f>
        <v>#NUM!</v>
      </c>
      <c r="BC102" s="44" t="e">
        <f>IF(BF102&gt;=12,BF102-12,BF102)</f>
        <v>#NUM!</v>
      </c>
      <c r="BD102" s="45" t="e">
        <f>IF(BG102&lt;=15,"半",0)</f>
        <v>#NUM!</v>
      </c>
      <c r="BE102" s="41" t="e">
        <f>DATEDIF(BL102,BO102,"y")</f>
        <v>#NUM!</v>
      </c>
      <c r="BF102" s="42" t="e">
        <f>IF(BG102&gt;=16,DATEDIF(BL102,BO102,"ym")+1,DATEDIF(BL102,BO102,"ym"))</f>
        <v>#NUM!</v>
      </c>
      <c r="BG102" s="43" t="e">
        <f>DATEDIF(BL102,BO102,"md")</f>
        <v>#NUM!</v>
      </c>
      <c r="BH102" s="42"/>
      <c r="BI102" s="49">
        <f>IF(J103="現在",$AG$6,J103)</f>
        <v>0</v>
      </c>
      <c r="BJ102" s="42">
        <v>20</v>
      </c>
      <c r="BK102" s="51">
        <f>IF(DAY(J102)&lt;=15,J102-DAY(J102)+1,J102-DAY(J102)+16)</f>
        <v>1</v>
      </c>
      <c r="BL102" s="51">
        <f>IF(DAY(BK102)=1,BK102+15,BU102)</f>
        <v>16</v>
      </c>
      <c r="BM102" s="52"/>
      <c r="BN102" s="116">
        <f>IF(CD102&gt;=16,CB102,IF(J103="現在",$AG$6-CD102+15,J103-CD102+15))</f>
        <v>15</v>
      </c>
      <c r="BO102" s="53">
        <f>IF(DAY(BN102)=15,BN102-DAY(BN102),BN102-DAY(BN102)+15)</f>
        <v>0</v>
      </c>
      <c r="BP102" s="52"/>
      <c r="BQ102" s="52"/>
      <c r="BR102" s="50">
        <f>YEAR(J102)</f>
        <v>1900</v>
      </c>
      <c r="BS102" s="50">
        <f>MONTH(J102)+1</f>
        <v>2</v>
      </c>
      <c r="BT102" s="54" t="str">
        <f>CONCATENATE(BR102,"/",BS102,"/",1)</f>
        <v>1900/2/1</v>
      </c>
      <c r="BU102" s="54">
        <f t="shared" si="0"/>
        <v>32</v>
      </c>
      <c r="BV102" s="54">
        <f>BT102-1</f>
        <v>31</v>
      </c>
      <c r="BW102" s="50">
        <f t="shared" si="1"/>
        <v>31</v>
      </c>
      <c r="BX102" s="50">
        <f>DAY(J102)</f>
        <v>0</v>
      </c>
      <c r="BY102" s="50">
        <f>YEAR(BI102)</f>
        <v>1900</v>
      </c>
      <c r="BZ102" s="50">
        <f>IF(MONTH(BI102)=12,MONTH(BI102)-12+1,MONTH(BI102)+1)</f>
        <v>2</v>
      </c>
      <c r="CA102" s="54" t="str">
        <f>IF(BZ102=1,CONCATENATE(BY102+1,"/",BZ102,"/",1),CONCATENATE(BY102,"/",BZ102,"/",1))</f>
        <v>1900/2/1</v>
      </c>
      <c r="CB102" s="54">
        <f t="shared" si="2"/>
        <v>31</v>
      </c>
      <c r="CC102" s="50">
        <f t="shared" si="3"/>
        <v>31</v>
      </c>
      <c r="CD102" s="50">
        <f>DAY(BI102)</f>
        <v>0</v>
      </c>
    </row>
    <row r="103" spans="1:82" ht="12.75" customHeight="1">
      <c r="A103" s="250"/>
      <c r="B103" s="243"/>
      <c r="C103" s="244"/>
      <c r="D103" s="244"/>
      <c r="E103" s="244"/>
      <c r="F103" s="244"/>
      <c r="G103" s="245"/>
      <c r="H103" s="141" t="s">
        <v>25</v>
      </c>
      <c r="I103" s="141"/>
      <c r="J103" s="142"/>
      <c r="K103" s="260"/>
      <c r="L103" s="278"/>
      <c r="M103" s="260"/>
      <c r="N103" s="6"/>
      <c r="O103" s="4"/>
      <c r="P103" s="4"/>
      <c r="Q103" s="4"/>
      <c r="R103" s="4"/>
      <c r="S103" s="4"/>
      <c r="T103" s="4"/>
      <c r="U103" s="56"/>
      <c r="V103" s="56"/>
      <c r="W103" s="56"/>
      <c r="X103" s="56"/>
      <c r="Y103" s="4"/>
      <c r="Z103" s="4"/>
      <c r="AA103" s="4"/>
      <c r="AB103" s="56"/>
      <c r="AC103" s="123"/>
      <c r="AD103" s="49"/>
      <c r="AE103" s="55"/>
      <c r="AF103" s="354"/>
      <c r="AG103" s="346"/>
      <c r="AH103"/>
      <c r="AI103"/>
      <c r="AJ103" s="63"/>
      <c r="AK103" s="63"/>
      <c r="AL103" s="64"/>
      <c r="AM103" s="41"/>
      <c r="AN103" s="42"/>
      <c r="AO103" s="43"/>
      <c r="AP103" s="63"/>
      <c r="AQ103" s="63"/>
      <c r="AR103" s="64"/>
      <c r="AS103" s="41"/>
      <c r="AT103" s="42"/>
      <c r="AU103" s="43"/>
      <c r="AV103" s="63"/>
      <c r="AW103" s="63"/>
      <c r="AX103" s="64"/>
      <c r="AY103" s="41"/>
      <c r="AZ103" s="42"/>
      <c r="BA103" s="42"/>
      <c r="BB103" s="63"/>
      <c r="BC103" s="63"/>
      <c r="BD103" s="64"/>
      <c r="BE103" s="41"/>
      <c r="BF103" s="42"/>
      <c r="BG103" s="43"/>
      <c r="BH103" s="42"/>
      <c r="BI103" s="49"/>
      <c r="BJ103" s="42"/>
      <c r="BK103" s="51"/>
      <c r="BL103" s="51"/>
      <c r="BM103" s="52"/>
      <c r="BN103" s="53"/>
      <c r="BO103" s="53"/>
      <c r="BP103" s="52"/>
      <c r="BQ103" s="52"/>
      <c r="BT103" s="54"/>
      <c r="BU103" s="54"/>
      <c r="BV103" s="54"/>
      <c r="CA103" s="54"/>
      <c r="CB103" s="54"/>
    </row>
    <row r="104" spans="1:82" ht="12.75" customHeight="1">
      <c r="A104" s="249"/>
      <c r="B104" s="240"/>
      <c r="C104" s="241"/>
      <c r="D104" s="241"/>
      <c r="E104" s="241"/>
      <c r="F104" s="241"/>
      <c r="G104" s="242"/>
      <c r="H104" s="139" t="s">
        <v>24</v>
      </c>
      <c r="I104" s="139"/>
      <c r="J104" s="140"/>
      <c r="K104" s="259" t="str">
        <f>IF($J104&lt;&gt;"",IF($AF104="0-",AP104,IF($AF104="+0",AV104,IF($AF104="+-",BB104,AJ104))),"")</f>
        <v/>
      </c>
      <c r="L104" s="277" t="str">
        <f>IF($J104&lt;&gt;"",IF($AF104="0-",AQ104,IF($AF104="+0",AW104,IF($AF104="+-",BC104,AK104))),"")</f>
        <v/>
      </c>
      <c r="M104" s="259" t="str">
        <f>IF($J104&lt;&gt;"",IF($AF104="0-",AR104,IF($AF104="+0",AX104,IF($AF104="+-",BD104,AL104))),"")</f>
        <v/>
      </c>
      <c r="N104" s="90"/>
      <c r="O104" s="91"/>
      <c r="P104" s="363" t="s">
        <v>82</v>
      </c>
      <c r="Q104" s="257"/>
      <c r="R104" s="257"/>
      <c r="S104" s="257"/>
      <c r="T104" s="257"/>
      <c r="U104" s="257" t="s">
        <v>71</v>
      </c>
      <c r="V104" s="258"/>
      <c r="W104" s="363" t="s">
        <v>82</v>
      </c>
      <c r="X104" s="257"/>
      <c r="Y104" s="257"/>
      <c r="Z104" s="257"/>
      <c r="AA104" s="257"/>
      <c r="AB104" s="257" t="s">
        <v>71</v>
      </c>
      <c r="AC104" s="400"/>
      <c r="AD104" s="109"/>
      <c r="AE104" s="55"/>
      <c r="AF104" s="353"/>
      <c r="AG104" s="345" t="str">
        <f>IF(AF104&lt;&gt;"",VLOOKUP(AF104,$AH$13:$AI$16,2),"")</f>
        <v/>
      </c>
      <c r="AH104"/>
      <c r="AI104"/>
      <c r="AJ104" s="44">
        <f>IF(AN104&gt;=12,DATEDIF(BK104,BN104,"y")+1,DATEDIF(BK104,BN104,"y"))</f>
        <v>0</v>
      </c>
      <c r="AK104" s="44">
        <f>IF(AN104&gt;=12,AN104-12,AN104)</f>
        <v>0</v>
      </c>
      <c r="AL104" s="45" t="str">
        <f>IF(AO104&lt;=15,"半",0)</f>
        <v>半</v>
      </c>
      <c r="AM104" s="41">
        <f>DATEDIF(BK104,BN104,"y")</f>
        <v>0</v>
      </c>
      <c r="AN104" s="42">
        <f>IF(AO104&gt;=16,DATEDIF(BK104,BN104,"ym")+1,DATEDIF(BK104,BN104,"ym"))</f>
        <v>0</v>
      </c>
      <c r="AO104" s="43">
        <f>DATEDIF(BK104,BN104,"md")</f>
        <v>14</v>
      </c>
      <c r="AP104" s="44" t="e">
        <f>IF(AT104&gt;=12,DATEDIF(BK104,BO104,"y")+1,DATEDIF(BK104,BO104,"y"))</f>
        <v>#NUM!</v>
      </c>
      <c r="AQ104" s="44" t="e">
        <f>IF(AT104&gt;=12,AT104-12,AT104)</f>
        <v>#NUM!</v>
      </c>
      <c r="AR104" s="45" t="e">
        <f>IF(AU104&lt;=15,"半",0)</f>
        <v>#NUM!</v>
      </c>
      <c r="AS104" s="41" t="e">
        <f>DATEDIF(BK104,BO104,"y")</f>
        <v>#NUM!</v>
      </c>
      <c r="AT104" s="42" t="e">
        <f>IF(AU104&gt;=16,DATEDIF(BK104,BO104,"ym")+1,DATEDIF(BK104,BO104,"ym"))</f>
        <v>#NUM!</v>
      </c>
      <c r="AU104" s="43" t="e">
        <f>DATEDIF(BK104,BO104,"md")</f>
        <v>#NUM!</v>
      </c>
      <c r="AV104" s="44" t="e">
        <f>IF(AZ104&gt;=12,DATEDIF(BL104,BN104,"y")+1,DATEDIF(BL104,BN104,"y"))</f>
        <v>#NUM!</v>
      </c>
      <c r="AW104" s="44" t="e">
        <f>IF(AZ104&gt;=12,AZ104-12,AZ104)</f>
        <v>#NUM!</v>
      </c>
      <c r="AX104" s="45" t="e">
        <f>IF(BA104&lt;=15,"半",0)</f>
        <v>#NUM!</v>
      </c>
      <c r="AY104" s="41" t="e">
        <f>DATEDIF(BL104,BN104,"y")</f>
        <v>#NUM!</v>
      </c>
      <c r="AZ104" s="42" t="e">
        <f>IF(BA104&gt;=16,DATEDIF(BL104,BN104,"ym")+1,DATEDIF(BL104,BN104,"ym"))</f>
        <v>#NUM!</v>
      </c>
      <c r="BA104" s="42" t="e">
        <f>DATEDIF(BL104,BN104,"md")</f>
        <v>#NUM!</v>
      </c>
      <c r="BB104" s="44" t="e">
        <f>IF(BF104&gt;=12,DATEDIF(BL104,BO104,"y")+1,DATEDIF(BL104,BO104,"y"))</f>
        <v>#NUM!</v>
      </c>
      <c r="BC104" s="44" t="e">
        <f>IF(BF104&gt;=12,BF104-12,BF104)</f>
        <v>#NUM!</v>
      </c>
      <c r="BD104" s="45" t="e">
        <f>IF(BG104&lt;=15,"半",0)</f>
        <v>#NUM!</v>
      </c>
      <c r="BE104" s="41" t="e">
        <f>DATEDIF(BL104,BO104,"y")</f>
        <v>#NUM!</v>
      </c>
      <c r="BF104" s="42" t="e">
        <f>IF(BG104&gt;=16,DATEDIF(BL104,BO104,"ym")+1,DATEDIF(BL104,BO104,"ym"))</f>
        <v>#NUM!</v>
      </c>
      <c r="BG104" s="43" t="e">
        <f>DATEDIF(BL104,BO104,"md")</f>
        <v>#NUM!</v>
      </c>
      <c r="BH104" s="42"/>
      <c r="BI104" s="49">
        <f>IF(J105="現在",$AG$6,J105)</f>
        <v>0</v>
      </c>
      <c r="BJ104" s="42">
        <v>21</v>
      </c>
      <c r="BK104" s="51">
        <f>IF(DAY(J104)&lt;=15,J104-DAY(J104)+1,J104-DAY(J104)+16)</f>
        <v>1</v>
      </c>
      <c r="BL104" s="51">
        <f>IF(DAY(BK104)=1,BK104+15,BU104)</f>
        <v>16</v>
      </c>
      <c r="BM104" s="52"/>
      <c r="BN104" s="116">
        <f>IF(CD104&gt;=16,CB104,IF(J105="現在",$AG$6-CD104+15,J105-CD104+15))</f>
        <v>15</v>
      </c>
      <c r="BO104" s="53">
        <f>IF(DAY(BN104)=15,BN104-DAY(BN104),BN104-DAY(BN104)+15)</f>
        <v>0</v>
      </c>
      <c r="BP104" s="52"/>
      <c r="BQ104" s="52"/>
      <c r="BR104" s="50">
        <f>YEAR(J104)</f>
        <v>1900</v>
      </c>
      <c r="BS104" s="50">
        <f>MONTH(J104)+1</f>
        <v>2</v>
      </c>
      <c r="BT104" s="54" t="str">
        <f>CONCATENATE(BR104,"/",BS104,"/",1)</f>
        <v>1900/2/1</v>
      </c>
      <c r="BU104" s="54">
        <f t="shared" si="0"/>
        <v>32</v>
      </c>
      <c r="BV104" s="54">
        <f>BT104-1</f>
        <v>31</v>
      </c>
      <c r="BW104" s="50">
        <f t="shared" si="1"/>
        <v>31</v>
      </c>
      <c r="BX104" s="50">
        <f>DAY(J104)</f>
        <v>0</v>
      </c>
      <c r="BY104" s="50">
        <f>YEAR(BI104)</f>
        <v>1900</v>
      </c>
      <c r="BZ104" s="50">
        <f>IF(MONTH(BI104)=12,MONTH(BI104)-12+1,MONTH(BI104)+1)</f>
        <v>2</v>
      </c>
      <c r="CA104" s="54" t="str">
        <f>IF(BZ104=1,CONCATENATE(BY104+1,"/",BZ104,"/",1),CONCATENATE(BY104,"/",BZ104,"/",1))</f>
        <v>1900/2/1</v>
      </c>
      <c r="CB104" s="54">
        <f t="shared" si="2"/>
        <v>31</v>
      </c>
      <c r="CC104" s="50">
        <f t="shared" si="3"/>
        <v>31</v>
      </c>
      <c r="CD104" s="50">
        <f>DAY(BI104)</f>
        <v>0</v>
      </c>
    </row>
    <row r="105" spans="1:82" ht="12.75" customHeight="1">
      <c r="A105" s="250"/>
      <c r="B105" s="243"/>
      <c r="C105" s="244"/>
      <c r="D105" s="244"/>
      <c r="E105" s="244"/>
      <c r="F105" s="244"/>
      <c r="G105" s="245"/>
      <c r="H105" s="141" t="s">
        <v>25</v>
      </c>
      <c r="I105" s="141"/>
      <c r="J105" s="142"/>
      <c r="K105" s="260"/>
      <c r="L105" s="278"/>
      <c r="M105" s="260"/>
      <c r="N105" s="382" t="s">
        <v>84</v>
      </c>
      <c r="O105" s="283"/>
      <c r="P105" s="263" t="s">
        <v>60</v>
      </c>
      <c r="Q105" s="264"/>
      <c r="R105" s="267" t="s">
        <v>87</v>
      </c>
      <c r="S105" s="268"/>
      <c r="T105" s="268"/>
      <c r="U105" s="268"/>
      <c r="V105" s="269"/>
      <c r="W105" s="263" t="s">
        <v>60</v>
      </c>
      <c r="X105" s="264"/>
      <c r="Y105" s="267" t="s">
        <v>87</v>
      </c>
      <c r="Z105" s="268"/>
      <c r="AA105" s="268"/>
      <c r="AB105" s="268"/>
      <c r="AC105" s="401"/>
      <c r="AD105" s="109"/>
      <c r="AE105" s="55"/>
      <c r="AF105" s="354"/>
      <c r="AG105" s="346"/>
      <c r="AH105"/>
      <c r="AI105"/>
      <c r="AJ105" s="63"/>
      <c r="AK105" s="63"/>
      <c r="AL105" s="64"/>
      <c r="AM105" s="41"/>
      <c r="AN105" s="42"/>
      <c r="AO105" s="43"/>
      <c r="AP105" s="63"/>
      <c r="AQ105" s="63"/>
      <c r="AR105" s="64"/>
      <c r="AS105" s="41"/>
      <c r="AT105" s="42"/>
      <c r="AU105" s="43"/>
      <c r="AV105" s="63"/>
      <c r="AW105" s="63"/>
      <c r="AX105" s="64"/>
      <c r="AY105" s="41"/>
      <c r="AZ105" s="42"/>
      <c r="BA105" s="42"/>
      <c r="BB105" s="63"/>
      <c r="BC105" s="63"/>
      <c r="BD105" s="64"/>
      <c r="BE105" s="41"/>
      <c r="BF105" s="42"/>
      <c r="BG105" s="43"/>
      <c r="BH105" s="42"/>
      <c r="BI105" s="49"/>
      <c r="BJ105" s="42"/>
      <c r="BK105" s="51"/>
      <c r="BL105" s="51"/>
      <c r="BM105" s="52"/>
      <c r="BN105" s="53"/>
      <c r="BO105" s="53"/>
      <c r="BP105" s="52"/>
      <c r="BQ105" s="52"/>
      <c r="BT105" s="54"/>
      <c r="BU105" s="54"/>
      <c r="BV105" s="54"/>
      <c r="CA105" s="54"/>
      <c r="CB105" s="54"/>
    </row>
    <row r="106" spans="1:82" ht="12.75" customHeight="1">
      <c r="A106" s="385"/>
      <c r="B106" s="387"/>
      <c r="C106" s="388"/>
      <c r="D106" s="388"/>
      <c r="E106" s="388"/>
      <c r="F106" s="388"/>
      <c r="G106" s="389"/>
      <c r="H106" s="5" t="s">
        <v>24</v>
      </c>
      <c r="I106" s="5"/>
      <c r="J106" s="103"/>
      <c r="K106" s="383" t="str">
        <f>IF($J106&lt;&gt;"",IF($AF106="0-",AP106,IF($AF106="+0",AV106,IF($AF106="+-",BB106,AJ106))),"")</f>
        <v/>
      </c>
      <c r="L106" s="380" t="str">
        <f>IF($J106&lt;&gt;"",IF($AF106="0-",AQ106,IF($AF106="+0",AW106,IF($AF106="+-",BC106,AK106))),"")</f>
        <v/>
      </c>
      <c r="M106" s="383" t="str">
        <f>IF($J106&lt;&gt;"",IF($AF106="0-",AR106,IF($AF106="+0",AX106,IF($AF106="+-",BD106,AL106))),"")</f>
        <v/>
      </c>
      <c r="N106" s="382"/>
      <c r="O106" s="283"/>
      <c r="P106" s="265"/>
      <c r="Q106" s="266"/>
      <c r="R106" s="270"/>
      <c r="S106" s="271"/>
      <c r="T106" s="271"/>
      <c r="U106" s="271"/>
      <c r="V106" s="272"/>
      <c r="W106" s="265"/>
      <c r="X106" s="266"/>
      <c r="Y106" s="270"/>
      <c r="Z106" s="271"/>
      <c r="AA106" s="271"/>
      <c r="AB106" s="271"/>
      <c r="AC106" s="402"/>
      <c r="AD106" s="84"/>
      <c r="AE106" s="55"/>
      <c r="AF106" s="353"/>
      <c r="AG106" s="345" t="str">
        <f>IF(AF106&lt;&gt;"",VLOOKUP(AF106,$AH$13:$AI$16,2),"")</f>
        <v/>
      </c>
      <c r="AH106"/>
      <c r="AI106"/>
      <c r="AJ106" s="44">
        <f>IF(AN106&gt;=12,DATEDIF(BK106,BN106,"y")+1,DATEDIF(BK106,BN106,"y"))</f>
        <v>0</v>
      </c>
      <c r="AK106" s="44">
        <f>IF(AN106&gt;=12,AN106-12,AN106)</f>
        <v>0</v>
      </c>
      <c r="AL106" s="45" t="str">
        <f>IF(AO106&lt;=15,"半",0)</f>
        <v>半</v>
      </c>
      <c r="AM106" s="41">
        <f>DATEDIF(BK106,BN106,"y")</f>
        <v>0</v>
      </c>
      <c r="AN106" s="42">
        <f>IF(AO106&gt;=16,DATEDIF(BK106,BN106,"ym")+1,DATEDIF(BK106,BN106,"ym"))</f>
        <v>0</v>
      </c>
      <c r="AO106" s="43">
        <f>DATEDIF(BK106,BN106,"md")</f>
        <v>14</v>
      </c>
      <c r="AP106" s="44" t="e">
        <f>IF(AT106&gt;=12,DATEDIF(BK106,BO106,"y")+1,DATEDIF(BK106,BO106,"y"))</f>
        <v>#NUM!</v>
      </c>
      <c r="AQ106" s="44" t="e">
        <f>IF(AT106&gt;=12,AT106-12,AT106)</f>
        <v>#NUM!</v>
      </c>
      <c r="AR106" s="45" t="e">
        <f>IF(AU106&lt;=15,"半",0)</f>
        <v>#NUM!</v>
      </c>
      <c r="AS106" s="41" t="e">
        <f>DATEDIF(BK106,BO106,"y")</f>
        <v>#NUM!</v>
      </c>
      <c r="AT106" s="42" t="e">
        <f>IF(AU106&gt;=16,DATEDIF(BK106,BO106,"ym")+1,DATEDIF(BK106,BO106,"ym"))</f>
        <v>#NUM!</v>
      </c>
      <c r="AU106" s="43" t="e">
        <f>DATEDIF(BK106,BO106,"md")</f>
        <v>#NUM!</v>
      </c>
      <c r="AV106" s="44" t="e">
        <f>IF(AZ106&gt;=12,DATEDIF(BL106,BN106,"y")+1,DATEDIF(BL106,BN106,"y"))</f>
        <v>#NUM!</v>
      </c>
      <c r="AW106" s="44" t="e">
        <f>IF(AZ106&gt;=12,AZ106-12,AZ106)</f>
        <v>#NUM!</v>
      </c>
      <c r="AX106" s="45" t="e">
        <f>IF(BA106&lt;=15,"半",0)</f>
        <v>#NUM!</v>
      </c>
      <c r="AY106" s="41" t="e">
        <f>DATEDIF(BL106,BN106,"y")</f>
        <v>#NUM!</v>
      </c>
      <c r="AZ106" s="42" t="e">
        <f>IF(BA106&gt;=16,DATEDIF(BL106,BN106,"ym")+1,DATEDIF(BL106,BN106,"ym"))</f>
        <v>#NUM!</v>
      </c>
      <c r="BA106" s="42" t="e">
        <f>DATEDIF(BL106,BN106,"md")</f>
        <v>#NUM!</v>
      </c>
      <c r="BB106" s="44" t="e">
        <f>IF(BF106&gt;=12,DATEDIF(BL106,BO106,"y")+1,DATEDIF(BL106,BO106,"y"))</f>
        <v>#NUM!</v>
      </c>
      <c r="BC106" s="44" t="e">
        <f>IF(BF106&gt;=12,BF106-12,BF106)</f>
        <v>#NUM!</v>
      </c>
      <c r="BD106" s="45" t="e">
        <f>IF(BG106&lt;=15,"半",0)</f>
        <v>#NUM!</v>
      </c>
      <c r="BE106" s="41" t="e">
        <f>DATEDIF(BL106,BO106,"y")</f>
        <v>#NUM!</v>
      </c>
      <c r="BF106" s="42" t="e">
        <f>IF(BG106&gt;=16,DATEDIF(BL106,BO106,"ym")+1,DATEDIF(BL106,BO106,"ym"))</f>
        <v>#NUM!</v>
      </c>
      <c r="BG106" s="43" t="e">
        <f>DATEDIF(BL106,BO106,"md")</f>
        <v>#NUM!</v>
      </c>
      <c r="BH106" s="42"/>
      <c r="BI106" s="49">
        <f>IF(J107="現在",$AG$6,J107)</f>
        <v>0</v>
      </c>
      <c r="BJ106" s="42">
        <v>22</v>
      </c>
      <c r="BK106" s="51">
        <f>IF(DAY(J106)&lt;=15,J106-DAY(J106)+1,J106-DAY(J106)+16)</f>
        <v>1</v>
      </c>
      <c r="BL106" s="51">
        <f>IF(DAY(BK106)=1,BK106+15,BU106)</f>
        <v>16</v>
      </c>
      <c r="BM106" s="52"/>
      <c r="BN106" s="116">
        <f>IF(CD106&gt;=16,CB106,IF(J107="現在",$AG$6-CD106+15,J107-CD106+15))</f>
        <v>15</v>
      </c>
      <c r="BO106" s="53">
        <f>IF(DAY(BN106)=15,BN106-DAY(BN106),BN106-DAY(BN106)+15)</f>
        <v>0</v>
      </c>
      <c r="BP106" s="52"/>
      <c r="BQ106" s="52"/>
      <c r="BR106" s="50">
        <f>YEAR(J106)</f>
        <v>1900</v>
      </c>
      <c r="BS106" s="50">
        <f>MONTH(J106)+1</f>
        <v>2</v>
      </c>
      <c r="BT106" s="54" t="str">
        <f>CONCATENATE(BR106,"/",BS106,"/",1)</f>
        <v>1900/2/1</v>
      </c>
      <c r="BU106" s="54">
        <f t="shared" si="0"/>
        <v>32</v>
      </c>
      <c r="BV106" s="54">
        <f>BT106-1</f>
        <v>31</v>
      </c>
      <c r="BW106" s="50">
        <f t="shared" si="1"/>
        <v>31</v>
      </c>
      <c r="BX106" s="50">
        <f>DAY(J106)</f>
        <v>0</v>
      </c>
      <c r="BY106" s="50">
        <f>YEAR(BI106)</f>
        <v>1900</v>
      </c>
      <c r="BZ106" s="50">
        <f>IF(MONTH(BI106)=12,MONTH(BI106)-12+1,MONTH(BI106)+1)</f>
        <v>2</v>
      </c>
      <c r="CA106" s="54" t="str">
        <f>IF(BZ106=1,CONCATENATE(BY106+1,"/",BZ106,"/",1),CONCATENATE(BY106,"/",BZ106,"/",1))</f>
        <v>1900/2/1</v>
      </c>
      <c r="CB106" s="54">
        <f t="shared" si="2"/>
        <v>31</v>
      </c>
      <c r="CC106" s="50">
        <f t="shared" si="3"/>
        <v>31</v>
      </c>
      <c r="CD106" s="50">
        <f>DAY(BI106)</f>
        <v>0</v>
      </c>
    </row>
    <row r="107" spans="1:82" ht="12.75" customHeight="1">
      <c r="A107" s="386"/>
      <c r="B107" s="390"/>
      <c r="C107" s="391"/>
      <c r="D107" s="391"/>
      <c r="E107" s="391"/>
      <c r="F107" s="391"/>
      <c r="G107" s="392"/>
      <c r="H107" s="2" t="s">
        <v>25</v>
      </c>
      <c r="I107" s="2"/>
      <c r="J107" s="102"/>
      <c r="K107" s="384"/>
      <c r="L107" s="381"/>
      <c r="M107" s="384"/>
      <c r="N107" s="382"/>
      <c r="O107" s="283"/>
      <c r="P107" s="303" t="s">
        <v>47</v>
      </c>
      <c r="Q107" s="304"/>
      <c r="R107" s="324" t="s">
        <v>82</v>
      </c>
      <c r="S107" s="325"/>
      <c r="T107" s="325"/>
      <c r="U107" s="325"/>
      <c r="V107" s="120" t="s">
        <v>72</v>
      </c>
      <c r="W107" s="303" t="s">
        <v>47</v>
      </c>
      <c r="X107" s="304"/>
      <c r="Y107" s="324" t="s">
        <v>82</v>
      </c>
      <c r="Z107" s="325"/>
      <c r="AA107" s="325"/>
      <c r="AB107" s="325"/>
      <c r="AC107" s="117" t="s">
        <v>72</v>
      </c>
      <c r="AD107" s="85"/>
      <c r="AE107" s="55"/>
      <c r="AF107" s="354"/>
      <c r="AG107" s="346"/>
      <c r="AH107"/>
      <c r="AI107"/>
      <c r="AJ107" s="63"/>
      <c r="AK107" s="63"/>
      <c r="AL107" s="64"/>
      <c r="AM107" s="41"/>
      <c r="AN107" s="42"/>
      <c r="AO107" s="43"/>
      <c r="AP107" s="63"/>
      <c r="AQ107" s="63"/>
      <c r="AR107" s="64"/>
      <c r="AS107" s="41"/>
      <c r="AT107" s="42"/>
      <c r="AU107" s="43"/>
      <c r="AV107" s="63"/>
      <c r="AW107" s="63"/>
      <c r="AX107" s="64"/>
      <c r="AY107" s="41"/>
      <c r="AZ107" s="42"/>
      <c r="BA107" s="42"/>
      <c r="BB107" s="63"/>
      <c r="BC107" s="63"/>
      <c r="BD107" s="64"/>
      <c r="BE107" s="41"/>
      <c r="BF107" s="42"/>
      <c r="BG107" s="43"/>
      <c r="BH107" s="42"/>
      <c r="BI107" s="49"/>
      <c r="BJ107" s="42"/>
      <c r="BK107" s="51"/>
      <c r="BL107" s="51"/>
      <c r="BM107" s="52"/>
      <c r="BN107" s="53"/>
      <c r="BO107" s="53"/>
      <c r="BP107" s="52"/>
      <c r="BQ107" s="52"/>
      <c r="BT107" s="54"/>
      <c r="BU107" s="54"/>
      <c r="BV107" s="54"/>
      <c r="CA107" s="54"/>
      <c r="CB107" s="54"/>
    </row>
    <row r="108" spans="1:82" ht="12.75" customHeight="1">
      <c r="A108" s="385"/>
      <c r="B108" s="387"/>
      <c r="C108" s="388"/>
      <c r="D108" s="388"/>
      <c r="E108" s="388"/>
      <c r="F108" s="388"/>
      <c r="G108" s="389"/>
      <c r="H108" s="5" t="s">
        <v>24</v>
      </c>
      <c r="I108" s="5"/>
      <c r="J108" s="103"/>
      <c r="K108" s="383" t="str">
        <f>IF($J108&lt;&gt;"",IF($AF108="0-",AP108,IF($AF108="+0",AV108,IF($AF108="+-",BB108,AJ108))),"")</f>
        <v/>
      </c>
      <c r="L108" s="380" t="str">
        <f>IF($J108&lt;&gt;"",IF($AF108="0-",AQ108,IF($AF108="+0",AW108,IF($AF108="+-",BC108,AK108))),"")</f>
        <v/>
      </c>
      <c r="M108" s="383" t="str">
        <f>IF($J108&lt;&gt;"",IF($AF108="0-",AR108,IF($AF108="+0",AX108,IF($AF108="+-",BD108,AL108))),"")</f>
        <v/>
      </c>
      <c r="N108" s="382"/>
      <c r="O108" s="283"/>
      <c r="P108" s="265"/>
      <c r="Q108" s="266"/>
      <c r="R108" s="326"/>
      <c r="S108" s="327"/>
      <c r="T108" s="327"/>
      <c r="U108" s="327"/>
      <c r="V108" s="121"/>
      <c r="W108" s="265"/>
      <c r="X108" s="266"/>
      <c r="Y108" s="326"/>
      <c r="Z108" s="327"/>
      <c r="AA108" s="327"/>
      <c r="AB108" s="327"/>
      <c r="AC108" s="119"/>
      <c r="AD108" s="86"/>
      <c r="AE108" s="55"/>
      <c r="AF108" s="353"/>
      <c r="AG108" s="345" t="str">
        <f>IF(AF108&lt;&gt;"",VLOOKUP(AF108,$AH$13:$AI$16,2),"")</f>
        <v/>
      </c>
      <c r="AH108"/>
      <c r="AI108"/>
      <c r="AJ108" s="44">
        <f>IF(AN108&gt;=12,DATEDIF(BK108,BN108,"y")+1,DATEDIF(BK108,BN108,"y"))</f>
        <v>0</v>
      </c>
      <c r="AK108" s="44">
        <f>IF(AN108&gt;=12,AN108-12,AN108)</f>
        <v>0</v>
      </c>
      <c r="AL108" s="45" t="str">
        <f>IF(AO108&lt;=15,"半",0)</f>
        <v>半</v>
      </c>
      <c r="AM108" s="41">
        <f>DATEDIF(BK108,BN108,"y")</f>
        <v>0</v>
      </c>
      <c r="AN108" s="42">
        <f>IF(AO108&gt;=16,DATEDIF(BK108,BN108,"ym")+1,DATEDIF(BK108,BN108,"ym"))</f>
        <v>0</v>
      </c>
      <c r="AO108" s="43">
        <f>DATEDIF(BK108,BN108,"md")</f>
        <v>14</v>
      </c>
      <c r="AP108" s="44" t="e">
        <f>IF(AT108&gt;=12,DATEDIF(BK108,BO108,"y")+1,DATEDIF(BK108,BO108,"y"))</f>
        <v>#NUM!</v>
      </c>
      <c r="AQ108" s="44" t="e">
        <f>IF(AT108&gt;=12,AT108-12,AT108)</f>
        <v>#NUM!</v>
      </c>
      <c r="AR108" s="45" t="e">
        <f>IF(AU108&lt;=15,"半",0)</f>
        <v>#NUM!</v>
      </c>
      <c r="AS108" s="41" t="e">
        <f>DATEDIF(BK108,BO108,"y")</f>
        <v>#NUM!</v>
      </c>
      <c r="AT108" s="42" t="e">
        <f>IF(AU108&gt;=16,DATEDIF(BK108,BO108,"ym")+1,DATEDIF(BK108,BO108,"ym"))</f>
        <v>#NUM!</v>
      </c>
      <c r="AU108" s="43" t="e">
        <f>DATEDIF(BK108,BO108,"md")</f>
        <v>#NUM!</v>
      </c>
      <c r="AV108" s="44" t="e">
        <f>IF(AZ108&gt;=12,DATEDIF(BL108,BN108,"y")+1,DATEDIF(BL108,BN108,"y"))</f>
        <v>#NUM!</v>
      </c>
      <c r="AW108" s="44" t="e">
        <f>IF(AZ108&gt;=12,AZ108-12,AZ108)</f>
        <v>#NUM!</v>
      </c>
      <c r="AX108" s="45" t="e">
        <f>IF(BA108&lt;=15,"半",0)</f>
        <v>#NUM!</v>
      </c>
      <c r="AY108" s="41" t="e">
        <f>DATEDIF(BL108,BN108,"y")</f>
        <v>#NUM!</v>
      </c>
      <c r="AZ108" s="42" t="e">
        <f>IF(BA108&gt;=16,DATEDIF(BL108,BN108,"ym")+1,DATEDIF(BL108,BN108,"ym"))</f>
        <v>#NUM!</v>
      </c>
      <c r="BA108" s="42" t="e">
        <f>DATEDIF(BL108,BN108,"md")</f>
        <v>#NUM!</v>
      </c>
      <c r="BB108" s="44" t="e">
        <f>IF(BF108&gt;=12,DATEDIF(BL108,BO108,"y")+1,DATEDIF(BL108,BO108,"y"))</f>
        <v>#NUM!</v>
      </c>
      <c r="BC108" s="44" t="e">
        <f>IF(BF108&gt;=12,BF108-12,BF108)</f>
        <v>#NUM!</v>
      </c>
      <c r="BD108" s="45" t="e">
        <f>IF(BG108&lt;=15,"半",0)</f>
        <v>#NUM!</v>
      </c>
      <c r="BE108" s="41" t="e">
        <f>DATEDIF(BL108,BO108,"y")</f>
        <v>#NUM!</v>
      </c>
      <c r="BF108" s="42" t="e">
        <f>IF(BG108&gt;=16,DATEDIF(BL108,BO108,"ym")+1,DATEDIF(BL108,BO108,"ym"))</f>
        <v>#NUM!</v>
      </c>
      <c r="BG108" s="43" t="e">
        <f>DATEDIF(BL108,BO108,"md")</f>
        <v>#NUM!</v>
      </c>
      <c r="BH108" s="42"/>
      <c r="BI108" s="49">
        <f>IF(J109="現在",$AG$6,J109)</f>
        <v>0</v>
      </c>
      <c r="BJ108" s="42">
        <v>23</v>
      </c>
      <c r="BK108" s="51">
        <f>IF(DAY(J108)&lt;=15,J108-DAY(J108)+1,J108-DAY(J108)+16)</f>
        <v>1</v>
      </c>
      <c r="BL108" s="51">
        <f>IF(DAY(BK108)=1,BK108+15,BU108)</f>
        <v>16</v>
      </c>
      <c r="BM108" s="52"/>
      <c r="BN108" s="116">
        <f>IF(CD108&gt;=16,CB108,IF(J109="現在",$AG$6-CD108+15,J109-CD108+15))</f>
        <v>15</v>
      </c>
      <c r="BO108" s="53">
        <f>IF(DAY(BN108)=15,BN108-DAY(BN108),BN108-DAY(BN108)+15)</f>
        <v>0</v>
      </c>
      <c r="BP108" s="52"/>
      <c r="BQ108" s="52"/>
      <c r="BR108" s="50">
        <f>YEAR(J108)</f>
        <v>1900</v>
      </c>
      <c r="BS108" s="50">
        <f>MONTH(J108)+1</f>
        <v>2</v>
      </c>
      <c r="BT108" s="54" t="str">
        <f>CONCATENATE(BR108,"/",BS108,"/",1)</f>
        <v>1900/2/1</v>
      </c>
      <c r="BU108" s="54">
        <f t="shared" si="0"/>
        <v>32</v>
      </c>
      <c r="BV108" s="54">
        <f>BT108-1</f>
        <v>31</v>
      </c>
      <c r="BW108" s="50">
        <f t="shared" si="1"/>
        <v>31</v>
      </c>
      <c r="BX108" s="50">
        <f>DAY(J108)</f>
        <v>0</v>
      </c>
      <c r="BY108" s="50">
        <f>YEAR(BI108)</f>
        <v>1900</v>
      </c>
      <c r="BZ108" s="50">
        <f>IF(MONTH(BI108)=12,MONTH(BI108)-12+1,MONTH(BI108)+1)</f>
        <v>2</v>
      </c>
      <c r="CA108" s="54" t="str">
        <f>IF(BZ108=1,CONCATENATE(BY108+1,"/",BZ108,"/",1),CONCATENATE(BY108,"/",BZ108,"/",1))</f>
        <v>1900/2/1</v>
      </c>
      <c r="CB108" s="54">
        <f t="shared" si="2"/>
        <v>31</v>
      </c>
      <c r="CC108" s="50">
        <f t="shared" si="3"/>
        <v>31</v>
      </c>
      <c r="CD108" s="50">
        <f>DAY(BI108)</f>
        <v>0</v>
      </c>
    </row>
    <row r="109" spans="1:82" ht="12.75" customHeight="1">
      <c r="A109" s="386"/>
      <c r="B109" s="390"/>
      <c r="C109" s="391"/>
      <c r="D109" s="391"/>
      <c r="E109" s="391"/>
      <c r="F109" s="391"/>
      <c r="G109" s="392"/>
      <c r="H109" s="2" t="s">
        <v>25</v>
      </c>
      <c r="I109" s="2"/>
      <c r="J109" s="102"/>
      <c r="K109" s="384"/>
      <c r="L109" s="381"/>
      <c r="M109" s="384"/>
      <c r="N109" s="382"/>
      <c r="O109" s="283"/>
      <c r="P109" s="303" t="s">
        <v>48</v>
      </c>
      <c r="Q109" s="304"/>
      <c r="R109" s="324" t="s">
        <v>82</v>
      </c>
      <c r="S109" s="325"/>
      <c r="T109" s="325"/>
      <c r="U109" s="325"/>
      <c r="V109" s="122" t="s">
        <v>73</v>
      </c>
      <c r="W109" s="303" t="s">
        <v>48</v>
      </c>
      <c r="X109" s="304"/>
      <c r="Y109" s="324" t="s">
        <v>82</v>
      </c>
      <c r="Z109" s="325"/>
      <c r="AA109" s="325"/>
      <c r="AB109" s="325"/>
      <c r="AC109" s="118" t="s">
        <v>73</v>
      </c>
      <c r="AD109" s="85"/>
      <c r="AE109" s="55"/>
      <c r="AF109" s="354"/>
      <c r="AG109" s="346"/>
      <c r="AH109"/>
      <c r="AI109"/>
      <c r="AJ109" s="63"/>
      <c r="AK109" s="63"/>
      <c r="AL109" s="64"/>
      <c r="AM109" s="41"/>
      <c r="AN109" s="42"/>
      <c r="AO109" s="43"/>
      <c r="AP109" s="63"/>
      <c r="AQ109" s="63"/>
      <c r="AR109" s="64"/>
      <c r="AS109" s="41"/>
      <c r="AT109" s="42"/>
      <c r="AU109" s="43"/>
      <c r="AV109" s="63"/>
      <c r="AW109" s="63"/>
      <c r="AX109" s="64"/>
      <c r="AY109" s="41"/>
      <c r="AZ109" s="42"/>
      <c r="BA109" s="42"/>
      <c r="BB109" s="63"/>
      <c r="BC109" s="63"/>
      <c r="BD109" s="64"/>
      <c r="BE109" s="41"/>
      <c r="BF109" s="42"/>
      <c r="BG109" s="43"/>
      <c r="BH109" s="42"/>
      <c r="BI109" s="49"/>
      <c r="BJ109" s="42"/>
      <c r="BK109" s="51"/>
      <c r="BL109" s="51"/>
      <c r="BM109" s="52"/>
      <c r="BN109" s="53"/>
      <c r="BO109" s="53"/>
      <c r="BP109" s="52"/>
      <c r="BQ109" s="52"/>
      <c r="BT109" s="54"/>
      <c r="BU109" s="54"/>
      <c r="BV109" s="54"/>
      <c r="CA109" s="54"/>
      <c r="CB109" s="54"/>
    </row>
    <row r="110" spans="1:82" ht="12.75" customHeight="1">
      <c r="A110" s="385"/>
      <c r="B110" s="387"/>
      <c r="C110" s="388"/>
      <c r="D110" s="388"/>
      <c r="E110" s="388"/>
      <c r="F110" s="388"/>
      <c r="G110" s="389"/>
      <c r="H110" s="5" t="s">
        <v>24</v>
      </c>
      <c r="I110" s="5"/>
      <c r="J110" s="103"/>
      <c r="K110" s="383" t="str">
        <f>IF($J110&lt;&gt;"",IF($AF110="0-",AP110,IF($AF110="+0",AV110,IF($AF110="+-",BB110,AJ110))),"")</f>
        <v/>
      </c>
      <c r="L110" s="380" t="str">
        <f>IF($J110&lt;&gt;"",IF($AF110="0-",AQ110,IF($AF110="+0",AW110,IF($AF110="+-",BC110,AK110))),"")</f>
        <v/>
      </c>
      <c r="M110" s="383" t="str">
        <f>IF($J110&lt;&gt;"",IF($AF110="0-",AR110,IF($AF110="+0",AX110,IF($AF110="+-",BD110,AL110))),"")</f>
        <v/>
      </c>
      <c r="N110" s="382"/>
      <c r="O110" s="283"/>
      <c r="P110" s="265"/>
      <c r="Q110" s="266"/>
      <c r="R110" s="326"/>
      <c r="S110" s="327"/>
      <c r="T110" s="327"/>
      <c r="U110" s="327"/>
      <c r="V110" s="121"/>
      <c r="W110" s="265"/>
      <c r="X110" s="266"/>
      <c r="Y110" s="326"/>
      <c r="Z110" s="327"/>
      <c r="AA110" s="327"/>
      <c r="AB110" s="327"/>
      <c r="AC110" s="119"/>
      <c r="AD110" s="84"/>
      <c r="AE110" s="55"/>
      <c r="AF110" s="353"/>
      <c r="AG110" s="345" t="str">
        <f>IF(AF110&lt;&gt;"",VLOOKUP(AF110,$AH$13:$AI$16,2),"")</f>
        <v/>
      </c>
      <c r="AH110"/>
      <c r="AI110"/>
      <c r="AJ110" s="44">
        <f>IF(AN110&gt;=12,DATEDIF(BK110,BN110,"y")+1,DATEDIF(BK110,BN110,"y"))</f>
        <v>0</v>
      </c>
      <c r="AK110" s="44">
        <f>IF(AN110&gt;=12,AN110-12,AN110)</f>
        <v>0</v>
      </c>
      <c r="AL110" s="45" t="str">
        <f>IF(AO110&lt;=15,"半",0)</f>
        <v>半</v>
      </c>
      <c r="AM110" s="41">
        <f>DATEDIF(BK110,BN110,"y")</f>
        <v>0</v>
      </c>
      <c r="AN110" s="42">
        <f>IF(AO110&gt;=16,DATEDIF(BK110,BN110,"ym")+1,DATEDIF(BK110,BN110,"ym"))</f>
        <v>0</v>
      </c>
      <c r="AO110" s="43">
        <f>DATEDIF(BK110,BN110,"md")</f>
        <v>14</v>
      </c>
      <c r="AP110" s="44" t="e">
        <f>IF(AT110&gt;=12,DATEDIF(BK110,BO110,"y")+1,DATEDIF(BK110,BO110,"y"))</f>
        <v>#NUM!</v>
      </c>
      <c r="AQ110" s="44" t="e">
        <f>IF(AT110&gt;=12,AT110-12,AT110)</f>
        <v>#NUM!</v>
      </c>
      <c r="AR110" s="45" t="e">
        <f>IF(AU110&lt;=15,"半",0)</f>
        <v>#NUM!</v>
      </c>
      <c r="AS110" s="41" t="e">
        <f>DATEDIF(BK110,BO110,"y")</f>
        <v>#NUM!</v>
      </c>
      <c r="AT110" s="42" t="e">
        <f>IF(AU110&gt;=16,DATEDIF(BK110,BO110,"ym")+1,DATEDIF(BK110,BO110,"ym"))</f>
        <v>#NUM!</v>
      </c>
      <c r="AU110" s="43" t="e">
        <f>DATEDIF(BK110,BO110,"md")</f>
        <v>#NUM!</v>
      </c>
      <c r="AV110" s="44" t="e">
        <f>IF(AZ110&gt;=12,DATEDIF(BL110,BN110,"y")+1,DATEDIF(BL110,BN110,"y"))</f>
        <v>#NUM!</v>
      </c>
      <c r="AW110" s="44" t="e">
        <f>IF(AZ110&gt;=12,AZ110-12,AZ110)</f>
        <v>#NUM!</v>
      </c>
      <c r="AX110" s="45" t="e">
        <f>IF(BA110&lt;=15,"半",0)</f>
        <v>#NUM!</v>
      </c>
      <c r="AY110" s="41" t="e">
        <f>DATEDIF(BL110,BN110,"y")</f>
        <v>#NUM!</v>
      </c>
      <c r="AZ110" s="42" t="e">
        <f>IF(BA110&gt;=16,DATEDIF(BL110,BN110,"ym")+1,DATEDIF(BL110,BN110,"ym"))</f>
        <v>#NUM!</v>
      </c>
      <c r="BA110" s="42" t="e">
        <f>DATEDIF(BL110,BN110,"md")</f>
        <v>#NUM!</v>
      </c>
      <c r="BB110" s="44" t="e">
        <f>IF(BF110&gt;=12,DATEDIF(BL110,BO110,"y")+1,DATEDIF(BL110,BO110,"y"))</f>
        <v>#NUM!</v>
      </c>
      <c r="BC110" s="44" t="e">
        <f>IF(BF110&gt;=12,BF110-12,BF110)</f>
        <v>#NUM!</v>
      </c>
      <c r="BD110" s="45" t="e">
        <f>IF(BG110&lt;=15,"半",0)</f>
        <v>#NUM!</v>
      </c>
      <c r="BE110" s="41" t="e">
        <f>DATEDIF(BL110,BO110,"y")</f>
        <v>#NUM!</v>
      </c>
      <c r="BF110" s="42" t="e">
        <f>IF(BG110&gt;=16,DATEDIF(BL110,BO110,"ym")+1,DATEDIF(BL110,BO110,"ym"))</f>
        <v>#NUM!</v>
      </c>
      <c r="BG110" s="43" t="e">
        <f>DATEDIF(BL110,BO110,"md")</f>
        <v>#NUM!</v>
      </c>
      <c r="BH110" s="42"/>
      <c r="BI110" s="49">
        <f>IF(J111="現在",$AG$6,J111)</f>
        <v>0</v>
      </c>
      <c r="BJ110" s="42">
        <v>24</v>
      </c>
      <c r="BK110" s="51">
        <f>IF(DAY(J110)&lt;=15,J110-DAY(J110)+1,J110-DAY(J110)+16)</f>
        <v>1</v>
      </c>
      <c r="BL110" s="51">
        <f>IF(DAY(BK110)=1,BK110+15,BU110)</f>
        <v>16</v>
      </c>
      <c r="BM110" s="52"/>
      <c r="BN110" s="116">
        <f>IF(CD110&gt;=16,CB110,IF(J111="現在",$AG$6-CD110+15,J111-CD110+15))</f>
        <v>15</v>
      </c>
      <c r="BO110" s="53">
        <f>IF(DAY(BN110)=15,BN110-DAY(BN110),BN110-DAY(BN110)+15)</f>
        <v>0</v>
      </c>
      <c r="BP110" s="52"/>
      <c r="BQ110" s="52"/>
      <c r="BR110" s="50">
        <f>YEAR(J110)</f>
        <v>1900</v>
      </c>
      <c r="BS110" s="50">
        <f>MONTH(J110)+1</f>
        <v>2</v>
      </c>
      <c r="BT110" s="54" t="str">
        <f>CONCATENATE(BR110,"/",BS110,"/",1)</f>
        <v>1900/2/1</v>
      </c>
      <c r="BU110" s="54">
        <f t="shared" si="0"/>
        <v>32</v>
      </c>
      <c r="BV110" s="54">
        <f>BT110-1</f>
        <v>31</v>
      </c>
      <c r="BW110" s="50">
        <f t="shared" si="1"/>
        <v>31</v>
      </c>
      <c r="BX110" s="50">
        <f>DAY(J110)</f>
        <v>0</v>
      </c>
      <c r="BY110" s="50">
        <f>YEAR(BI110)</f>
        <v>1900</v>
      </c>
      <c r="BZ110" s="50">
        <f>IF(MONTH(BI110)=12,MONTH(BI110)-12+1,MONTH(BI110)+1)</f>
        <v>2</v>
      </c>
      <c r="CA110" s="54" t="str">
        <f>IF(BZ110=1,CONCATENATE(BY110+1,"/",BZ110,"/",1),CONCATENATE(BY110,"/",BZ110,"/",1))</f>
        <v>1900/2/1</v>
      </c>
      <c r="CB110" s="54">
        <f t="shared" si="2"/>
        <v>31</v>
      </c>
      <c r="CC110" s="50">
        <f t="shared" si="3"/>
        <v>31</v>
      </c>
      <c r="CD110" s="50">
        <f>DAY(BI110)</f>
        <v>0</v>
      </c>
    </row>
    <row r="111" spans="1:82" ht="12.75" customHeight="1">
      <c r="A111" s="386"/>
      <c r="B111" s="390"/>
      <c r="C111" s="391"/>
      <c r="D111" s="391"/>
      <c r="E111" s="391"/>
      <c r="F111" s="391"/>
      <c r="G111" s="392"/>
      <c r="H111" s="2" t="s">
        <v>25</v>
      </c>
      <c r="I111" s="2"/>
      <c r="J111" s="102"/>
      <c r="K111" s="384"/>
      <c r="L111" s="381"/>
      <c r="M111" s="384"/>
      <c r="N111" s="382"/>
      <c r="O111" s="283"/>
      <c r="P111" s="303" t="s">
        <v>49</v>
      </c>
      <c r="Q111" s="304"/>
      <c r="R111" s="324" t="s">
        <v>82</v>
      </c>
      <c r="S111" s="325"/>
      <c r="T111" s="325"/>
      <c r="U111" s="325"/>
      <c r="V111" s="120" t="s">
        <v>72</v>
      </c>
      <c r="W111" s="303" t="s">
        <v>49</v>
      </c>
      <c r="X111" s="304"/>
      <c r="Y111" s="324" t="s">
        <v>82</v>
      </c>
      <c r="Z111" s="325"/>
      <c r="AA111" s="325"/>
      <c r="AB111" s="325"/>
      <c r="AC111" s="117" t="s">
        <v>72</v>
      </c>
      <c r="AD111" s="85"/>
      <c r="AE111" s="55"/>
      <c r="AF111" s="354"/>
      <c r="AG111" s="346"/>
      <c r="AH111"/>
      <c r="AI111"/>
      <c r="AJ111" s="63"/>
      <c r="AK111" s="63"/>
      <c r="AL111" s="64"/>
      <c r="AM111" s="41"/>
      <c r="AN111" s="42"/>
      <c r="AO111" s="43"/>
      <c r="AP111" s="63"/>
      <c r="AQ111" s="63"/>
      <c r="AR111" s="64"/>
      <c r="AS111" s="41"/>
      <c r="AT111" s="42"/>
      <c r="AU111" s="43"/>
      <c r="AV111" s="63"/>
      <c r="AW111" s="63"/>
      <c r="AX111" s="64"/>
      <c r="AY111" s="41"/>
      <c r="AZ111" s="42"/>
      <c r="BA111" s="42"/>
      <c r="BB111" s="63"/>
      <c r="BC111" s="63"/>
      <c r="BD111" s="64"/>
      <c r="BE111" s="41"/>
      <c r="BF111" s="42"/>
      <c r="BG111" s="43"/>
      <c r="BH111" s="42"/>
      <c r="BI111" s="49"/>
      <c r="BJ111" s="42"/>
      <c r="BK111" s="51"/>
      <c r="BL111" s="51"/>
      <c r="BM111" s="52"/>
      <c r="BN111" s="53"/>
      <c r="BO111" s="53"/>
      <c r="BP111" s="52"/>
      <c r="BQ111" s="52"/>
      <c r="BT111" s="54"/>
      <c r="BU111" s="54"/>
      <c r="BV111" s="54"/>
      <c r="CA111" s="54"/>
      <c r="CB111" s="54"/>
    </row>
    <row r="112" spans="1:82" ht="12.75" customHeight="1">
      <c r="A112" s="385"/>
      <c r="B112" s="387"/>
      <c r="C112" s="388"/>
      <c r="D112" s="388"/>
      <c r="E112" s="388"/>
      <c r="F112" s="388"/>
      <c r="G112" s="389"/>
      <c r="H112" s="5" t="s">
        <v>24</v>
      </c>
      <c r="I112" s="5"/>
      <c r="J112" s="103"/>
      <c r="K112" s="383" t="str">
        <f>IF($J112&lt;&gt;"",IF($AF112="0-",AP112,IF($AF112="+0",AV112,IF($AF112="+-",BB112,AJ112))),"")</f>
        <v/>
      </c>
      <c r="L112" s="380" t="str">
        <f>IF($J112&lt;&gt;"",IF($AF112="0-",AQ112,IF($AF112="+0",AW112,IF($AF112="+-",BC112,AK112))),"")</f>
        <v/>
      </c>
      <c r="M112" s="367" t="str">
        <f>IF($J112&lt;&gt;"",IF($AF112="0-",AR112,IF($AF112="+0",AX112,IF($AF112="+-",BD112,AL112))),"")</f>
        <v/>
      </c>
      <c r="N112" s="282"/>
      <c r="O112" s="283"/>
      <c r="P112" s="265"/>
      <c r="Q112" s="266"/>
      <c r="R112" s="326"/>
      <c r="S112" s="327"/>
      <c r="T112" s="327"/>
      <c r="U112" s="327"/>
      <c r="V112" s="121"/>
      <c r="W112" s="265"/>
      <c r="X112" s="266"/>
      <c r="Y112" s="326"/>
      <c r="Z112" s="327"/>
      <c r="AA112" s="327"/>
      <c r="AB112" s="327"/>
      <c r="AC112" s="119"/>
      <c r="AD112" s="68"/>
      <c r="AE112" s="55"/>
      <c r="AF112" s="353"/>
      <c r="AG112" s="345" t="str">
        <f>IF(AF112&lt;&gt;"",VLOOKUP(AF112,$AH$13:$AI$16,2),"")</f>
        <v/>
      </c>
      <c r="AH112"/>
      <c r="AI112"/>
      <c r="AJ112" s="44">
        <f>IF(AN112&gt;=12,DATEDIF(BK112,BN112,"y")+1,DATEDIF(BK112,BN112,"y"))</f>
        <v>0</v>
      </c>
      <c r="AK112" s="44">
        <f>IF(AN112&gt;=12,AN112-12,AN112)</f>
        <v>0</v>
      </c>
      <c r="AL112" s="45" t="str">
        <f>IF(AO112&lt;=15,"半",0)</f>
        <v>半</v>
      </c>
      <c r="AM112" s="41">
        <f>DATEDIF(BK112,BN112,"y")</f>
        <v>0</v>
      </c>
      <c r="AN112" s="42">
        <f>IF(AO112&gt;=16,DATEDIF(BK112,BN112,"ym")+1,DATEDIF(BK112,BN112,"ym"))</f>
        <v>0</v>
      </c>
      <c r="AO112" s="43">
        <f>DATEDIF(BK112,BN112,"md")</f>
        <v>14</v>
      </c>
      <c r="AP112" s="44" t="e">
        <f>IF(AT112&gt;=12,DATEDIF(BK112,BO112,"y")+1,DATEDIF(BK112,BO112,"y"))</f>
        <v>#NUM!</v>
      </c>
      <c r="AQ112" s="44" t="e">
        <f>IF(AT112&gt;=12,AT112-12,AT112)</f>
        <v>#NUM!</v>
      </c>
      <c r="AR112" s="45" t="e">
        <f>IF(AU112&lt;=15,"半",0)</f>
        <v>#NUM!</v>
      </c>
      <c r="AS112" s="41" t="e">
        <f>DATEDIF(BK112,BO112,"y")</f>
        <v>#NUM!</v>
      </c>
      <c r="AT112" s="42" t="e">
        <f>IF(AU112&gt;=16,DATEDIF(BK112,BO112,"ym")+1,DATEDIF(BK112,BO112,"ym"))</f>
        <v>#NUM!</v>
      </c>
      <c r="AU112" s="43" t="e">
        <f>DATEDIF(BK112,BO112,"md")</f>
        <v>#NUM!</v>
      </c>
      <c r="AV112" s="44" t="e">
        <f>IF(AZ112&gt;=12,DATEDIF(BL112,BN112,"y")+1,DATEDIF(BL112,BN112,"y"))</f>
        <v>#NUM!</v>
      </c>
      <c r="AW112" s="44" t="e">
        <f>IF(AZ112&gt;=12,AZ112-12,AZ112)</f>
        <v>#NUM!</v>
      </c>
      <c r="AX112" s="45" t="e">
        <f>IF(BA112&lt;=15,"半",0)</f>
        <v>#NUM!</v>
      </c>
      <c r="AY112" s="41" t="e">
        <f>DATEDIF(BL112,BN112,"y")</f>
        <v>#NUM!</v>
      </c>
      <c r="AZ112" s="42" t="e">
        <f>IF(BA112&gt;=16,DATEDIF(BL112,BN112,"ym")+1,DATEDIF(BL112,BN112,"ym"))</f>
        <v>#NUM!</v>
      </c>
      <c r="BA112" s="42" t="e">
        <f>DATEDIF(BL112,BN112,"md")</f>
        <v>#NUM!</v>
      </c>
      <c r="BB112" s="44" t="e">
        <f>IF(BF112&gt;=12,DATEDIF(BL112,BO112,"y")+1,DATEDIF(BL112,BO112,"y"))</f>
        <v>#NUM!</v>
      </c>
      <c r="BC112" s="44" t="e">
        <f>IF(BF112&gt;=12,BF112-12,BF112)</f>
        <v>#NUM!</v>
      </c>
      <c r="BD112" s="45" t="e">
        <f>IF(BG112&lt;=15,"半",0)</f>
        <v>#NUM!</v>
      </c>
      <c r="BE112" s="41" t="e">
        <f>DATEDIF(BL112,BO112,"y")</f>
        <v>#NUM!</v>
      </c>
      <c r="BF112" s="42" t="e">
        <f>IF(BG112&gt;=16,DATEDIF(BL112,BO112,"ym")+1,DATEDIF(BL112,BO112,"ym"))</f>
        <v>#NUM!</v>
      </c>
      <c r="BG112" s="43" t="e">
        <f>DATEDIF(BL112,BO112,"md")</f>
        <v>#NUM!</v>
      </c>
      <c r="BH112" s="42"/>
      <c r="BI112" s="49">
        <f>IF(J113="現在",$AG$6,J113)</f>
        <v>0</v>
      </c>
      <c r="BJ112" s="42">
        <v>25</v>
      </c>
      <c r="BK112" s="51">
        <f>IF(DAY(J112)&lt;=15,J112-DAY(J112)+1,J112-DAY(J112)+16)</f>
        <v>1</v>
      </c>
      <c r="BL112" s="51">
        <f>IF(DAY(BK112)=1,BK112+15,BU112)</f>
        <v>16</v>
      </c>
      <c r="BM112" s="52"/>
      <c r="BN112" s="116">
        <f>IF(CD112&gt;=16,CB112,IF(J113="現在",$AG$6-CD112+15,J113-CD112+15))</f>
        <v>15</v>
      </c>
      <c r="BO112" s="53">
        <f>IF(DAY(BN112)=15,BN112-DAY(BN112),BN112-DAY(BN112)+15)</f>
        <v>0</v>
      </c>
      <c r="BP112" s="52"/>
      <c r="BQ112" s="52"/>
      <c r="BR112" s="50">
        <f>YEAR(J112)</f>
        <v>1900</v>
      </c>
      <c r="BS112" s="50">
        <f>MONTH(J112)+1</f>
        <v>2</v>
      </c>
      <c r="BT112" s="54" t="str">
        <f>CONCATENATE(BR112,"/",BS112,"/",1)</f>
        <v>1900/2/1</v>
      </c>
      <c r="BU112" s="54">
        <f t="shared" si="0"/>
        <v>32</v>
      </c>
      <c r="BV112" s="54">
        <f>BT112-1</f>
        <v>31</v>
      </c>
      <c r="BW112" s="50">
        <f t="shared" si="1"/>
        <v>31</v>
      </c>
      <c r="BX112" s="50">
        <f>DAY(J112)</f>
        <v>0</v>
      </c>
      <c r="BY112" s="50">
        <f>YEAR(BI112)</f>
        <v>1900</v>
      </c>
      <c r="BZ112" s="50">
        <f>IF(MONTH(BI112)=12,MONTH(BI112)-12+1,MONTH(BI112)+1)</f>
        <v>2</v>
      </c>
      <c r="CA112" s="54" t="str">
        <f>IF(BZ112=1,CONCATENATE(BY112+1,"/",BZ112,"/",1),CONCATENATE(BY112,"/",BZ112,"/",1))</f>
        <v>1900/2/1</v>
      </c>
      <c r="CB112" s="54">
        <f t="shared" si="2"/>
        <v>31</v>
      </c>
      <c r="CC112" s="50">
        <f t="shared" si="3"/>
        <v>31</v>
      </c>
      <c r="CD112" s="50">
        <f>DAY(BI112)</f>
        <v>0</v>
      </c>
    </row>
    <row r="113" spans="1:82" ht="12.75" customHeight="1">
      <c r="A113" s="386"/>
      <c r="B113" s="390"/>
      <c r="C113" s="391"/>
      <c r="D113" s="391"/>
      <c r="E113" s="391"/>
      <c r="F113" s="391"/>
      <c r="G113" s="392"/>
      <c r="H113" s="2" t="s">
        <v>25</v>
      </c>
      <c r="I113" s="2"/>
      <c r="J113" s="102"/>
      <c r="K113" s="384"/>
      <c r="L113" s="381"/>
      <c r="M113" s="398"/>
      <c r="N113" s="282"/>
      <c r="O113" s="283"/>
      <c r="P113" s="303" t="s">
        <v>61</v>
      </c>
      <c r="Q113" s="304"/>
      <c r="R113" s="65" t="s">
        <v>51</v>
      </c>
      <c r="S113" s="65" t="s">
        <v>52</v>
      </c>
      <c r="T113" s="65" t="s">
        <v>53</v>
      </c>
      <c r="U113" s="66" t="s">
        <v>54</v>
      </c>
      <c r="V113" s="67" t="s">
        <v>55</v>
      </c>
      <c r="W113" s="303" t="s">
        <v>61</v>
      </c>
      <c r="X113" s="304"/>
      <c r="Y113" s="65" t="s">
        <v>51</v>
      </c>
      <c r="Z113" s="65" t="s">
        <v>52</v>
      </c>
      <c r="AA113" s="65" t="s">
        <v>53</v>
      </c>
      <c r="AB113" s="66" t="s">
        <v>54</v>
      </c>
      <c r="AC113" s="94" t="s">
        <v>55</v>
      </c>
      <c r="AD113" s="351" t="s">
        <v>93</v>
      </c>
      <c r="AE113" s="55"/>
      <c r="AF113" s="354"/>
      <c r="AG113" s="346"/>
      <c r="AH113"/>
      <c r="AI113"/>
      <c r="AJ113" s="63"/>
      <c r="AK113" s="63"/>
      <c r="AL113" s="64"/>
      <c r="AM113" s="41"/>
      <c r="AN113" s="42"/>
      <c r="AO113" s="43"/>
      <c r="AP113" s="63"/>
      <c r="AQ113" s="63"/>
      <c r="AR113" s="64"/>
      <c r="AS113" s="41"/>
      <c r="AT113" s="42"/>
      <c r="AU113" s="43"/>
      <c r="AV113" s="63"/>
      <c r="AW113" s="63"/>
      <c r="AX113" s="64"/>
      <c r="AY113" s="41"/>
      <c r="AZ113" s="42"/>
      <c r="BA113" s="42"/>
      <c r="BB113" s="63"/>
      <c r="BC113" s="63"/>
      <c r="BD113" s="64"/>
      <c r="BE113" s="41"/>
      <c r="BF113" s="42"/>
      <c r="BG113" s="43"/>
      <c r="BH113" s="42"/>
      <c r="BI113" s="49"/>
      <c r="BJ113" s="42"/>
      <c r="BK113" s="51"/>
      <c r="BL113" s="51"/>
      <c r="BM113" s="52"/>
      <c r="BN113" s="53"/>
      <c r="BO113" s="53"/>
      <c r="BP113" s="52"/>
      <c r="BQ113" s="52"/>
      <c r="BT113" s="54"/>
      <c r="BU113" s="54"/>
      <c r="BV113" s="54"/>
      <c r="CA113" s="54"/>
      <c r="CB113" s="54"/>
    </row>
    <row r="114" spans="1:82" ht="12.75" customHeight="1">
      <c r="A114" s="385"/>
      <c r="B114" s="387"/>
      <c r="C114" s="388"/>
      <c r="D114" s="388"/>
      <c r="E114" s="388"/>
      <c r="F114" s="388"/>
      <c r="G114" s="389"/>
      <c r="H114" s="5" t="s">
        <v>24</v>
      </c>
      <c r="I114" s="5"/>
      <c r="J114" s="103"/>
      <c r="K114" s="383" t="str">
        <f>IF($J114&lt;&gt;"",IF($AF114="0-",AP114,IF($AF114="+0",AV114,IF($AF114="+-",BB114,AJ114))),"")</f>
        <v/>
      </c>
      <c r="L114" s="380" t="str">
        <f>IF($J114&lt;&gt;"",IF($AF114="0-",AQ114,IF($AF114="+0",AW114,IF($AF114="+-",BC114,AK114))),"")</f>
        <v/>
      </c>
      <c r="M114" s="367" t="str">
        <f>IF($J114&lt;&gt;"",IF($AF114="0-",AR114,IF($AF114="+0",AX114,IF($AF114="+-",BD114,AL114))),"")</f>
        <v/>
      </c>
      <c r="N114" s="70"/>
      <c r="O114" s="124"/>
      <c r="P114" s="305"/>
      <c r="Q114" s="226"/>
      <c r="R114" s="125" t="s">
        <v>82</v>
      </c>
      <c r="S114" s="126" t="s">
        <v>82</v>
      </c>
      <c r="T114" s="126" t="s">
        <v>82</v>
      </c>
      <c r="U114" s="126" t="s">
        <v>82</v>
      </c>
      <c r="V114" s="132" t="s">
        <v>82</v>
      </c>
      <c r="W114" s="305"/>
      <c r="X114" s="226"/>
      <c r="Y114" s="97" t="s">
        <v>82</v>
      </c>
      <c r="Z114" s="98" t="s">
        <v>82</v>
      </c>
      <c r="AA114" s="98" t="s">
        <v>82</v>
      </c>
      <c r="AB114" s="98" t="s">
        <v>82</v>
      </c>
      <c r="AC114" s="110" t="s">
        <v>82</v>
      </c>
      <c r="AD114" s="352"/>
      <c r="AF114" s="353"/>
      <c r="AG114" s="345" t="str">
        <f>IF(AF114&lt;&gt;"",VLOOKUP(AF114,$AH$13:$AI$16,2),"")</f>
        <v/>
      </c>
      <c r="AH114"/>
      <c r="AI114"/>
      <c r="AJ114" s="44">
        <f>IF(AN114&gt;=12,DATEDIF(BK114,BN114,"y")+1,DATEDIF(BK114,BN114,"y"))</f>
        <v>0</v>
      </c>
      <c r="AK114" s="44">
        <f>IF(AN114&gt;=12,AN114-12,AN114)</f>
        <v>0</v>
      </c>
      <c r="AL114" s="45" t="str">
        <f>IF(AO114&lt;=15,"半",0)</f>
        <v>半</v>
      </c>
      <c r="AM114" s="41">
        <f>DATEDIF(BK114,BN114,"y")</f>
        <v>0</v>
      </c>
      <c r="AN114" s="42">
        <f>IF(AO114&gt;=16,DATEDIF(BK114,BN114,"ym")+1,DATEDIF(BK114,BN114,"ym"))</f>
        <v>0</v>
      </c>
      <c r="AO114" s="43">
        <f>DATEDIF(BK114,BN114,"md")</f>
        <v>14</v>
      </c>
      <c r="AP114" s="44" t="e">
        <f>IF(AT114&gt;=12,DATEDIF(BK114,BO114,"y")+1,DATEDIF(BK114,BO114,"y"))</f>
        <v>#NUM!</v>
      </c>
      <c r="AQ114" s="44" t="e">
        <f>IF(AT114&gt;=12,AT114-12,AT114)</f>
        <v>#NUM!</v>
      </c>
      <c r="AR114" s="45" t="e">
        <f>IF(AU114&lt;=15,"半",0)</f>
        <v>#NUM!</v>
      </c>
      <c r="AS114" s="41" t="e">
        <f>DATEDIF(BK114,BO114,"y")</f>
        <v>#NUM!</v>
      </c>
      <c r="AT114" s="42" t="e">
        <f>IF(AU114&gt;=16,DATEDIF(BK114,BO114,"ym")+1,DATEDIF(BK114,BO114,"ym"))</f>
        <v>#NUM!</v>
      </c>
      <c r="AU114" s="43" t="e">
        <f>DATEDIF(BK114,BO114,"md")</f>
        <v>#NUM!</v>
      </c>
      <c r="AV114" s="44" t="e">
        <f>IF(AZ114&gt;=12,DATEDIF(BL114,BN114,"y")+1,DATEDIF(BL114,BN114,"y"))</f>
        <v>#NUM!</v>
      </c>
      <c r="AW114" s="44" t="e">
        <f>IF(AZ114&gt;=12,AZ114-12,AZ114)</f>
        <v>#NUM!</v>
      </c>
      <c r="AX114" s="45" t="e">
        <f>IF(BA114&lt;=15,"半",0)</f>
        <v>#NUM!</v>
      </c>
      <c r="AY114" s="41" t="e">
        <f>DATEDIF(BL114,BN114,"y")</f>
        <v>#NUM!</v>
      </c>
      <c r="AZ114" s="42" t="e">
        <f>IF(BA114&gt;=16,DATEDIF(BL114,BN114,"ym")+1,DATEDIF(BL114,BN114,"ym"))</f>
        <v>#NUM!</v>
      </c>
      <c r="BA114" s="42" t="e">
        <f>DATEDIF(BL114,BN114,"md")</f>
        <v>#NUM!</v>
      </c>
      <c r="BB114" s="44" t="e">
        <f>IF(BF114&gt;=12,DATEDIF(BL114,BO114,"y")+1,DATEDIF(BL114,BO114,"y"))</f>
        <v>#NUM!</v>
      </c>
      <c r="BC114" s="44" t="e">
        <f>IF(BF114&gt;=12,BF114-12,BF114)</f>
        <v>#NUM!</v>
      </c>
      <c r="BD114" s="45" t="e">
        <f>IF(BG114&lt;=15,"半",0)</f>
        <v>#NUM!</v>
      </c>
      <c r="BE114" s="41" t="e">
        <f>DATEDIF(BL114,BO114,"y")</f>
        <v>#NUM!</v>
      </c>
      <c r="BF114" s="42" t="e">
        <f>IF(BG114&gt;=16,DATEDIF(BL114,BO114,"ym")+1,DATEDIF(BL114,BO114,"ym"))</f>
        <v>#NUM!</v>
      </c>
      <c r="BG114" s="43" t="e">
        <f>DATEDIF(BL114,BO114,"md")</f>
        <v>#NUM!</v>
      </c>
      <c r="BH114" s="42"/>
      <c r="BI114" s="49">
        <f>IF(J115="現在",$AG$6,J115)</f>
        <v>0</v>
      </c>
      <c r="BJ114" s="42">
        <v>26</v>
      </c>
      <c r="BK114" s="51">
        <f>IF(DAY(J114)&lt;=15,J114-DAY(J114)+1,J114-DAY(J114)+16)</f>
        <v>1</v>
      </c>
      <c r="BL114" s="51">
        <f>IF(DAY(BK114)=1,BK114+15,BU114)</f>
        <v>16</v>
      </c>
      <c r="BM114" s="52"/>
      <c r="BN114" s="116">
        <f>IF(CD114&gt;=16,CB114,IF(J115="現在",$AG$6-CD114+15,J115-CD114+15))</f>
        <v>15</v>
      </c>
      <c r="BO114" s="53">
        <f>IF(DAY(BN114)=15,BN114-DAY(BN114),BN114-DAY(BN114)+15)</f>
        <v>0</v>
      </c>
      <c r="BP114" s="52"/>
      <c r="BQ114" s="52"/>
      <c r="BR114" s="50">
        <f>YEAR(J114)</f>
        <v>1900</v>
      </c>
      <c r="BS114" s="50">
        <f>MONTH(J114)+1</f>
        <v>2</v>
      </c>
      <c r="BT114" s="54" t="str">
        <f>CONCATENATE(BR114,"/",BS114,"/",1)</f>
        <v>1900/2/1</v>
      </c>
      <c r="BU114" s="54">
        <f t="shared" si="0"/>
        <v>32</v>
      </c>
      <c r="BV114" s="54">
        <f>BT114-1</f>
        <v>31</v>
      </c>
      <c r="BW114" s="50">
        <f t="shared" si="1"/>
        <v>31</v>
      </c>
      <c r="BX114" s="50">
        <f>DAY(J114)</f>
        <v>0</v>
      </c>
      <c r="BY114" s="50">
        <f>YEAR(BI114)</f>
        <v>1900</v>
      </c>
      <c r="BZ114" s="50">
        <f>IF(MONTH(BI114)=12,MONTH(BI114)-12+1,MONTH(BI114)+1)</f>
        <v>2</v>
      </c>
      <c r="CA114" s="54" t="str">
        <f>IF(BZ114=1,CONCATENATE(BY114+1,"/",BZ114,"/",1),CONCATENATE(BY114,"/",BZ114,"/",1))</f>
        <v>1900/2/1</v>
      </c>
      <c r="CB114" s="54">
        <f t="shared" si="2"/>
        <v>31</v>
      </c>
      <c r="CC114" s="50">
        <f t="shared" si="3"/>
        <v>31</v>
      </c>
      <c r="CD114" s="50">
        <f>DAY(BI114)</f>
        <v>0</v>
      </c>
    </row>
    <row r="115" spans="1:82" ht="12.75" customHeight="1">
      <c r="A115" s="386"/>
      <c r="B115" s="390"/>
      <c r="C115" s="391"/>
      <c r="D115" s="391"/>
      <c r="E115" s="391"/>
      <c r="F115" s="391"/>
      <c r="G115" s="392"/>
      <c r="H115" s="2" t="s">
        <v>25</v>
      </c>
      <c r="I115" s="2"/>
      <c r="J115" s="102"/>
      <c r="K115" s="384"/>
      <c r="L115" s="381"/>
      <c r="M115" s="398"/>
      <c r="O115" s="127"/>
      <c r="P115" s="363" t="s">
        <v>82</v>
      </c>
      <c r="Q115" s="257"/>
      <c r="R115" s="257"/>
      <c r="S115" s="257"/>
      <c r="T115" s="257"/>
      <c r="U115" s="257" t="s">
        <v>71</v>
      </c>
      <c r="V115" s="258"/>
      <c r="W115" s="363" t="s">
        <v>82</v>
      </c>
      <c r="X115" s="257"/>
      <c r="Y115" s="257"/>
      <c r="Z115" s="257"/>
      <c r="AA115" s="257"/>
      <c r="AB115" s="480" t="s">
        <v>71</v>
      </c>
      <c r="AC115" s="481"/>
      <c r="AD115" s="352"/>
      <c r="AF115" s="354"/>
      <c r="AG115" s="346"/>
      <c r="AH115"/>
      <c r="AI115"/>
      <c r="AJ115" s="63"/>
      <c r="AK115" s="63"/>
      <c r="AL115" s="64"/>
      <c r="AM115" s="41"/>
      <c r="AN115" s="42"/>
      <c r="AO115" s="43"/>
      <c r="AP115" s="63"/>
      <c r="AQ115" s="63"/>
      <c r="AR115" s="64"/>
      <c r="AS115" s="41"/>
      <c r="AT115" s="42"/>
      <c r="AU115" s="43"/>
      <c r="AV115" s="63"/>
      <c r="AW115" s="63"/>
      <c r="AX115" s="64"/>
      <c r="AY115" s="41"/>
      <c r="AZ115" s="42"/>
      <c r="BA115" s="42"/>
      <c r="BB115" s="63"/>
      <c r="BC115" s="63"/>
      <c r="BD115" s="64"/>
      <c r="BE115" s="41"/>
      <c r="BF115" s="42"/>
      <c r="BG115" s="43"/>
      <c r="BH115" s="42"/>
      <c r="BI115" s="49"/>
      <c r="BJ115" s="42"/>
      <c r="BK115" s="51"/>
      <c r="BL115" s="51"/>
      <c r="BM115" s="52"/>
      <c r="BN115" s="53"/>
      <c r="BO115" s="53"/>
      <c r="BP115" s="52"/>
      <c r="BQ115" s="52"/>
      <c r="BT115" s="54"/>
      <c r="BU115" s="54"/>
      <c r="BV115" s="54"/>
      <c r="CA115" s="54"/>
      <c r="CB115" s="54"/>
    </row>
    <row r="116" spans="1:82" ht="12.75" customHeight="1">
      <c r="A116" s="385"/>
      <c r="B116" s="387"/>
      <c r="C116" s="388"/>
      <c r="D116" s="388"/>
      <c r="E116" s="388"/>
      <c r="F116" s="388"/>
      <c r="G116" s="389"/>
      <c r="H116" s="5" t="s">
        <v>24</v>
      </c>
      <c r="I116" s="5"/>
      <c r="J116" s="103"/>
      <c r="K116" s="383" t="str">
        <f>IF($J116&lt;&gt;"",IF($AF116="0-",AP116,IF($AF116="+0",AV116,IF($AF116="+-",BB116,AJ116))),"")</f>
        <v/>
      </c>
      <c r="L116" s="380" t="str">
        <f>IF($J116&lt;&gt;"",IF($AF116="0-",AQ116,IF($AF116="+0",AW116,IF($AF116="+-",BC116,AK116))),"")</f>
        <v/>
      </c>
      <c r="M116" s="367" t="str">
        <f>IF($J116&lt;&gt;"",IF($AF116="0-",AR116,IF($AF116="+0",AX116,IF($AF116="+-",BD116,AL116))),"")</f>
        <v/>
      </c>
      <c r="N116" s="282" t="s">
        <v>78</v>
      </c>
      <c r="O116" s="283"/>
      <c r="P116" s="306" t="s">
        <v>60</v>
      </c>
      <c r="Q116" s="307"/>
      <c r="R116" s="342" t="s">
        <v>87</v>
      </c>
      <c r="S116" s="343"/>
      <c r="T116" s="343"/>
      <c r="U116" s="343"/>
      <c r="V116" s="344"/>
      <c r="W116" s="263" t="s">
        <v>60</v>
      </c>
      <c r="X116" s="264"/>
      <c r="Y116" s="342" t="s">
        <v>87</v>
      </c>
      <c r="Z116" s="343"/>
      <c r="AA116" s="343"/>
      <c r="AB116" s="343"/>
      <c r="AC116" s="362"/>
      <c r="AD116" s="352"/>
      <c r="AF116" s="353"/>
      <c r="AG116" s="345" t="str">
        <f>IF(AF116&lt;&gt;"",VLOOKUP(AF116,$AH$13:$AI$16,2),"")</f>
        <v/>
      </c>
      <c r="AH116"/>
      <c r="AI116"/>
      <c r="AJ116" s="44">
        <f>IF(AN116&gt;=12,DATEDIF(BK116,BN116,"y")+1,DATEDIF(BK116,BN116,"y"))</f>
        <v>0</v>
      </c>
      <c r="AK116" s="44">
        <f>IF(AN116&gt;=12,AN116-12,AN116)</f>
        <v>0</v>
      </c>
      <c r="AL116" s="45" t="str">
        <f>IF(AO116&lt;=15,"半",0)</f>
        <v>半</v>
      </c>
      <c r="AM116" s="41">
        <f>DATEDIF(BK116,BN116,"y")</f>
        <v>0</v>
      </c>
      <c r="AN116" s="42">
        <f>IF(AO116&gt;=16,DATEDIF(BK116,BN116,"ym")+1,DATEDIF(BK116,BN116,"ym"))</f>
        <v>0</v>
      </c>
      <c r="AO116" s="43">
        <f>DATEDIF(BK116,BN116,"md")</f>
        <v>14</v>
      </c>
      <c r="AP116" s="44" t="e">
        <f>IF(AT116&gt;=12,DATEDIF(BK116,BO116,"y")+1,DATEDIF(BK116,BO116,"y"))</f>
        <v>#NUM!</v>
      </c>
      <c r="AQ116" s="44" t="e">
        <f>IF(AT116&gt;=12,AT116-12,AT116)</f>
        <v>#NUM!</v>
      </c>
      <c r="AR116" s="45" t="e">
        <f>IF(AU116&lt;=15,"半",0)</f>
        <v>#NUM!</v>
      </c>
      <c r="AS116" s="41" t="e">
        <f>DATEDIF(BK116,BO116,"y")</f>
        <v>#NUM!</v>
      </c>
      <c r="AT116" s="42" t="e">
        <f>IF(AU116&gt;=16,DATEDIF(BK116,BO116,"ym")+1,DATEDIF(BK116,BO116,"ym"))</f>
        <v>#NUM!</v>
      </c>
      <c r="AU116" s="43" t="e">
        <f>DATEDIF(BK116,BO116,"md")</f>
        <v>#NUM!</v>
      </c>
      <c r="AV116" s="44" t="e">
        <f>IF(AZ116&gt;=12,DATEDIF(BL116,BN116,"y")+1,DATEDIF(BL116,BN116,"y"))</f>
        <v>#NUM!</v>
      </c>
      <c r="AW116" s="44" t="e">
        <f>IF(AZ116&gt;=12,AZ116-12,AZ116)</f>
        <v>#NUM!</v>
      </c>
      <c r="AX116" s="45" t="e">
        <f>IF(BA116&lt;=15,"半",0)</f>
        <v>#NUM!</v>
      </c>
      <c r="AY116" s="41" t="e">
        <f>DATEDIF(BL116,BN116,"y")</f>
        <v>#NUM!</v>
      </c>
      <c r="AZ116" s="42" t="e">
        <f>IF(BA116&gt;=16,DATEDIF(BL116,BN116,"ym")+1,DATEDIF(BL116,BN116,"ym"))</f>
        <v>#NUM!</v>
      </c>
      <c r="BA116" s="42" t="e">
        <f>DATEDIF(BL116,BN116,"md")</f>
        <v>#NUM!</v>
      </c>
      <c r="BB116" s="44" t="e">
        <f>IF(BF116&gt;=12,DATEDIF(BL116,BO116,"y")+1,DATEDIF(BL116,BO116,"y"))</f>
        <v>#NUM!</v>
      </c>
      <c r="BC116" s="44" t="e">
        <f>IF(BF116&gt;=12,BF116-12,BF116)</f>
        <v>#NUM!</v>
      </c>
      <c r="BD116" s="45" t="e">
        <f>IF(BG116&lt;=15,"半",0)</f>
        <v>#NUM!</v>
      </c>
      <c r="BE116" s="41" t="e">
        <f>DATEDIF(BL116,BO116,"y")</f>
        <v>#NUM!</v>
      </c>
      <c r="BF116" s="42" t="e">
        <f>IF(BG116&gt;=16,DATEDIF(BL116,BO116,"ym")+1,DATEDIF(BL116,BO116,"ym"))</f>
        <v>#NUM!</v>
      </c>
      <c r="BG116" s="43" t="e">
        <f>DATEDIF(BL116,BO116,"md")</f>
        <v>#NUM!</v>
      </c>
      <c r="BH116" s="42"/>
      <c r="BI116" s="49">
        <f>IF(J117="現在",$AG$6,J117)</f>
        <v>0</v>
      </c>
      <c r="BJ116" s="42">
        <v>27</v>
      </c>
      <c r="BK116" s="51">
        <f>IF(DAY(J116)&lt;=15,J116-DAY(J116)+1,J116-DAY(J116)+16)</f>
        <v>1</v>
      </c>
      <c r="BL116" s="51">
        <f>IF(DAY(BK116)=1,BK116+15,BU116)</f>
        <v>16</v>
      </c>
      <c r="BM116" s="52"/>
      <c r="BN116" s="116">
        <f>IF(CD116&gt;=16,CB116,IF(J117="現在",$AG$6-CD116+15,J117-CD116+15))</f>
        <v>15</v>
      </c>
      <c r="BO116" s="53">
        <f>IF(DAY(BN116)=15,BN116-DAY(BN116),BN116-DAY(BN116)+15)</f>
        <v>0</v>
      </c>
      <c r="BP116" s="52"/>
      <c r="BQ116" s="52"/>
      <c r="BR116" s="50">
        <f>YEAR(J116)</f>
        <v>1900</v>
      </c>
      <c r="BS116" s="50">
        <f>MONTH(J116)+1</f>
        <v>2</v>
      </c>
      <c r="BT116" s="54" t="str">
        <f>CONCATENATE(BR116,"/",BS116,"/",1)</f>
        <v>1900/2/1</v>
      </c>
      <c r="BU116" s="54">
        <f t="shared" si="0"/>
        <v>32</v>
      </c>
      <c r="BV116" s="54">
        <f>BT116-1</f>
        <v>31</v>
      </c>
      <c r="BW116" s="50">
        <f t="shared" si="1"/>
        <v>31</v>
      </c>
      <c r="BX116" s="50">
        <f>DAY(J116)</f>
        <v>0</v>
      </c>
      <c r="BY116" s="50">
        <f>YEAR(BI116)</f>
        <v>1900</v>
      </c>
      <c r="BZ116" s="50">
        <f>IF(MONTH(BI116)=12,MONTH(BI116)-12+1,MONTH(BI116)+1)</f>
        <v>2</v>
      </c>
      <c r="CA116" s="54" t="str">
        <f>IF(BZ116=1,CONCATENATE(BY116+1,"/",BZ116,"/",1),CONCATENATE(BY116,"/",BZ116,"/",1))</f>
        <v>1900/2/1</v>
      </c>
      <c r="CB116" s="54">
        <f t="shared" si="2"/>
        <v>31</v>
      </c>
      <c r="CC116" s="50">
        <f t="shared" si="3"/>
        <v>31</v>
      </c>
      <c r="CD116" s="50">
        <f>DAY(BI116)</f>
        <v>0</v>
      </c>
    </row>
    <row r="117" spans="1:82" ht="12.75" customHeight="1">
      <c r="A117" s="386"/>
      <c r="B117" s="390"/>
      <c r="C117" s="391"/>
      <c r="D117" s="391"/>
      <c r="E117" s="391"/>
      <c r="F117" s="391"/>
      <c r="G117" s="392"/>
      <c r="H117" s="2" t="s">
        <v>25</v>
      </c>
      <c r="I117" s="2"/>
      <c r="J117" s="102"/>
      <c r="K117" s="384"/>
      <c r="L117" s="381"/>
      <c r="M117" s="398"/>
      <c r="N117" s="282"/>
      <c r="O117" s="283"/>
      <c r="P117" s="308"/>
      <c r="Q117" s="309"/>
      <c r="R117" s="335"/>
      <c r="S117" s="336"/>
      <c r="T117" s="336"/>
      <c r="U117" s="336"/>
      <c r="V117" s="337"/>
      <c r="W117" s="265"/>
      <c r="X117" s="266"/>
      <c r="Y117" s="335"/>
      <c r="Z117" s="336"/>
      <c r="AA117" s="336"/>
      <c r="AB117" s="336"/>
      <c r="AC117" s="358"/>
      <c r="AD117" s="352"/>
      <c r="AF117" s="354"/>
      <c r="AG117" s="346"/>
      <c r="AH117"/>
      <c r="AI117"/>
      <c r="AJ117" s="63"/>
      <c r="AK117" s="63"/>
      <c r="AL117" s="64"/>
      <c r="AM117" s="41"/>
      <c r="AN117" s="42"/>
      <c r="AO117" s="43"/>
      <c r="AP117" s="63"/>
      <c r="AQ117" s="63"/>
      <c r="AR117" s="64"/>
      <c r="AS117" s="41"/>
      <c r="AT117" s="42"/>
      <c r="AU117" s="43"/>
      <c r="AV117" s="63"/>
      <c r="AW117" s="63"/>
      <c r="AX117" s="64"/>
      <c r="AY117" s="41"/>
      <c r="AZ117" s="42"/>
      <c r="BA117" s="42"/>
      <c r="BB117" s="63"/>
      <c r="BC117" s="63"/>
      <c r="BD117" s="64"/>
      <c r="BE117" s="41"/>
      <c r="BF117" s="42"/>
      <c r="BG117" s="43"/>
      <c r="BH117" s="42"/>
      <c r="BI117" s="49"/>
      <c r="BJ117" s="42"/>
      <c r="BK117" s="51"/>
      <c r="BL117" s="51"/>
      <c r="BM117" s="52"/>
      <c r="BN117" s="53"/>
      <c r="BO117" s="53"/>
      <c r="BP117" s="52"/>
      <c r="BQ117" s="52"/>
      <c r="BT117" s="54"/>
      <c r="BU117" s="54"/>
      <c r="BV117" s="54"/>
      <c r="CA117" s="54"/>
      <c r="CB117" s="54"/>
    </row>
    <row r="118" spans="1:82" ht="12.75" customHeight="1">
      <c r="A118" s="385"/>
      <c r="B118" s="387"/>
      <c r="C118" s="388"/>
      <c r="D118" s="388"/>
      <c r="E118" s="388"/>
      <c r="F118" s="388"/>
      <c r="G118" s="389"/>
      <c r="H118" s="5" t="s">
        <v>24</v>
      </c>
      <c r="I118" s="5"/>
      <c r="J118" s="103"/>
      <c r="K118" s="383" t="str">
        <f>IF($J118&lt;&gt;"",IF($AF118="0-",AP118,IF($AF118="+0",AV118,IF($AF118="+-",BB118,AJ118))),"")</f>
        <v/>
      </c>
      <c r="L118" s="380" t="str">
        <f>IF($J118&lt;&gt;"",IF($AF118="0-",AQ118,IF($AF118="+0",AW118,IF($AF118="+-",BC118,AK118))),"")</f>
        <v/>
      </c>
      <c r="M118" s="367" t="str">
        <f>IF($J118&lt;&gt;"",IF($AF118="0-",AR118,IF($AF118="+0",AX118,IF($AF118="+-",BD118,AL118))),"")</f>
        <v/>
      </c>
      <c r="N118" s="282"/>
      <c r="O118" s="283"/>
      <c r="P118" s="347" t="s">
        <v>121</v>
      </c>
      <c r="Q118" s="369"/>
      <c r="R118" s="332" t="s">
        <v>83</v>
      </c>
      <c r="S118" s="333"/>
      <c r="T118" s="333"/>
      <c r="U118" s="333"/>
      <c r="V118" s="334"/>
      <c r="W118" s="347" t="s">
        <v>121</v>
      </c>
      <c r="X118" s="348"/>
      <c r="Y118" s="332" t="s">
        <v>83</v>
      </c>
      <c r="Z118" s="333"/>
      <c r="AA118" s="333"/>
      <c r="AB118" s="333"/>
      <c r="AC118" s="357"/>
      <c r="AD118" s="352"/>
      <c r="AF118" s="353"/>
      <c r="AG118" s="345" t="str">
        <f>IF(AF118&lt;&gt;"",VLOOKUP(AF118,$AH$13:$AI$16,2),"")</f>
        <v/>
      </c>
      <c r="AH118"/>
      <c r="AI118"/>
      <c r="AJ118" s="44">
        <f>IF(AN118&gt;=12,DATEDIF(BK118,BN118,"y")+1,DATEDIF(BK118,BN118,"y"))</f>
        <v>0</v>
      </c>
      <c r="AK118" s="44">
        <f>IF(AN118&gt;=12,AN118-12,AN118)</f>
        <v>0</v>
      </c>
      <c r="AL118" s="45" t="str">
        <f>IF(AO118&lt;=15,"半",0)</f>
        <v>半</v>
      </c>
      <c r="AM118" s="41">
        <f>DATEDIF(BK118,BN118,"y")</f>
        <v>0</v>
      </c>
      <c r="AN118" s="42">
        <f>IF(AO118&gt;=16,DATEDIF(BK118,BN118,"ym")+1,DATEDIF(BK118,BN118,"ym"))</f>
        <v>0</v>
      </c>
      <c r="AO118" s="43">
        <f>DATEDIF(BK118,BN118,"md")</f>
        <v>14</v>
      </c>
      <c r="AP118" s="44" t="e">
        <f>IF(AT118&gt;=12,DATEDIF(BK118,BO118,"y")+1,DATEDIF(BK118,BO118,"y"))</f>
        <v>#NUM!</v>
      </c>
      <c r="AQ118" s="44" t="e">
        <f>IF(AT118&gt;=12,AT118-12,AT118)</f>
        <v>#NUM!</v>
      </c>
      <c r="AR118" s="45" t="e">
        <f>IF(AU118&lt;=15,"半",0)</f>
        <v>#NUM!</v>
      </c>
      <c r="AS118" s="41" t="e">
        <f>DATEDIF(BK118,BO118,"y")</f>
        <v>#NUM!</v>
      </c>
      <c r="AT118" s="42" t="e">
        <f>IF(AU118&gt;=16,DATEDIF(BK118,BO118,"ym")+1,DATEDIF(BK118,BO118,"ym"))</f>
        <v>#NUM!</v>
      </c>
      <c r="AU118" s="43" t="e">
        <f>DATEDIF(BK118,BO118,"md")</f>
        <v>#NUM!</v>
      </c>
      <c r="AV118" s="44" t="e">
        <f>IF(AZ118&gt;=12,DATEDIF(BL118,BN118,"y")+1,DATEDIF(BL118,BN118,"y"))</f>
        <v>#NUM!</v>
      </c>
      <c r="AW118" s="44" t="e">
        <f>IF(AZ118&gt;=12,AZ118-12,AZ118)</f>
        <v>#NUM!</v>
      </c>
      <c r="AX118" s="45" t="e">
        <f>IF(BA118&lt;=15,"半",0)</f>
        <v>#NUM!</v>
      </c>
      <c r="AY118" s="41" t="e">
        <f>DATEDIF(BL118,BN118,"y")</f>
        <v>#NUM!</v>
      </c>
      <c r="AZ118" s="42" t="e">
        <f>IF(BA118&gt;=16,DATEDIF(BL118,BN118,"ym")+1,DATEDIF(BL118,BN118,"ym"))</f>
        <v>#NUM!</v>
      </c>
      <c r="BA118" s="42" t="e">
        <f>DATEDIF(BL118,BN118,"md")</f>
        <v>#NUM!</v>
      </c>
      <c r="BB118" s="44" t="e">
        <f>IF(BF118&gt;=12,DATEDIF(BL118,BO118,"y")+1,DATEDIF(BL118,BO118,"y"))</f>
        <v>#NUM!</v>
      </c>
      <c r="BC118" s="44" t="e">
        <f>IF(BF118&gt;=12,BF118-12,BF118)</f>
        <v>#NUM!</v>
      </c>
      <c r="BD118" s="45" t="e">
        <f>IF(BG118&lt;=15,"半",0)</f>
        <v>#NUM!</v>
      </c>
      <c r="BE118" s="41" t="e">
        <f>DATEDIF(BL118,BO118,"y")</f>
        <v>#NUM!</v>
      </c>
      <c r="BF118" s="42" t="e">
        <f>IF(BG118&gt;=16,DATEDIF(BL118,BO118,"ym")+1,DATEDIF(BL118,BO118,"ym"))</f>
        <v>#NUM!</v>
      </c>
      <c r="BG118" s="43" t="e">
        <f>DATEDIF(BL118,BO118,"md")</f>
        <v>#NUM!</v>
      </c>
      <c r="BH118" s="42"/>
      <c r="BI118" s="49">
        <f>IF(J119="現在",$AG$6,J119)</f>
        <v>0</v>
      </c>
      <c r="BJ118" s="42">
        <v>28</v>
      </c>
      <c r="BK118" s="51">
        <f>IF(DAY(J118)&lt;=15,J118-DAY(J118)+1,J118-DAY(J118)+16)</f>
        <v>1</v>
      </c>
      <c r="BL118" s="51">
        <f>IF(DAY(BK118)=1,BK118+15,BU118)</f>
        <v>16</v>
      </c>
      <c r="BM118" s="52"/>
      <c r="BN118" s="116">
        <f>IF(CD118&gt;=16,CB118,IF(J119="現在",$AG$6-CD118+15,J119-CD118+15))</f>
        <v>15</v>
      </c>
      <c r="BO118" s="53">
        <f>IF(DAY(BN118)=15,BN118-DAY(BN118),BN118-DAY(BN118)+15)</f>
        <v>0</v>
      </c>
      <c r="BP118" s="52"/>
      <c r="BQ118" s="52"/>
      <c r="BR118" s="50">
        <f>YEAR(J118)</f>
        <v>1900</v>
      </c>
      <c r="BS118" s="50">
        <f>MONTH(J118)+1</f>
        <v>2</v>
      </c>
      <c r="BT118" s="54" t="str">
        <f>CONCATENATE(BR118,"/",BS118,"/",1)</f>
        <v>1900/2/1</v>
      </c>
      <c r="BU118" s="54">
        <f t="shared" si="0"/>
        <v>32</v>
      </c>
      <c r="BV118" s="54">
        <f>BT118-1</f>
        <v>31</v>
      </c>
      <c r="BW118" s="50">
        <f t="shared" si="1"/>
        <v>31</v>
      </c>
      <c r="BX118" s="50">
        <f>DAY(J118)</f>
        <v>0</v>
      </c>
      <c r="BY118" s="50">
        <f>YEAR(BI118)</f>
        <v>1900</v>
      </c>
      <c r="BZ118" s="50">
        <f>IF(MONTH(BI118)=12,MONTH(BI118)-12+1,MONTH(BI118)+1)</f>
        <v>2</v>
      </c>
      <c r="CA118" s="54" t="str">
        <f>IF(BZ118=1,CONCATENATE(BY118+1,"/",BZ118,"/",1),CONCATENATE(BY118,"/",BZ118,"/",1))</f>
        <v>1900/2/1</v>
      </c>
      <c r="CB118" s="54">
        <f t="shared" si="2"/>
        <v>31</v>
      </c>
      <c r="CC118" s="50">
        <f t="shared" si="3"/>
        <v>31</v>
      </c>
      <c r="CD118" s="50">
        <f>DAY(BI118)</f>
        <v>0</v>
      </c>
    </row>
    <row r="119" spans="1:82" ht="12.75" customHeight="1">
      <c r="A119" s="386"/>
      <c r="B119" s="390"/>
      <c r="C119" s="391"/>
      <c r="D119" s="391"/>
      <c r="E119" s="391"/>
      <c r="F119" s="391"/>
      <c r="G119" s="392"/>
      <c r="H119" s="2" t="s">
        <v>25</v>
      </c>
      <c r="I119" s="2"/>
      <c r="J119" s="102"/>
      <c r="K119" s="384"/>
      <c r="L119" s="381"/>
      <c r="M119" s="398"/>
      <c r="N119" s="282"/>
      <c r="O119" s="283"/>
      <c r="P119" s="370"/>
      <c r="Q119" s="371"/>
      <c r="R119" s="335"/>
      <c r="S119" s="336"/>
      <c r="T119" s="336"/>
      <c r="U119" s="336"/>
      <c r="V119" s="337"/>
      <c r="W119" s="349"/>
      <c r="X119" s="350"/>
      <c r="Y119" s="335"/>
      <c r="Z119" s="336"/>
      <c r="AA119" s="336"/>
      <c r="AB119" s="336"/>
      <c r="AC119" s="358"/>
      <c r="AD119" s="352"/>
      <c r="AF119" s="354"/>
      <c r="AG119" s="346"/>
      <c r="AH119"/>
      <c r="AI119"/>
      <c r="AJ119" s="63"/>
      <c r="AK119" s="63"/>
      <c r="AL119" s="64"/>
      <c r="AM119" s="41"/>
      <c r="AN119" s="42"/>
      <c r="AO119" s="43"/>
      <c r="AP119" s="63"/>
      <c r="AQ119" s="63"/>
      <c r="AR119" s="64"/>
      <c r="AS119" s="41"/>
      <c r="AT119" s="42"/>
      <c r="AU119" s="43"/>
      <c r="AV119" s="63"/>
      <c r="AW119" s="63"/>
      <c r="AX119" s="64"/>
      <c r="AY119" s="41"/>
      <c r="AZ119" s="42"/>
      <c r="BA119" s="42"/>
      <c r="BB119" s="63"/>
      <c r="BC119" s="63"/>
      <c r="BD119" s="64"/>
      <c r="BE119" s="41"/>
      <c r="BF119" s="42"/>
      <c r="BG119" s="43"/>
      <c r="BH119" s="42"/>
      <c r="BI119" s="49"/>
      <c r="BJ119" s="42"/>
      <c r="BK119" s="51"/>
      <c r="BL119" s="51"/>
      <c r="BM119" s="52"/>
      <c r="BN119" s="53"/>
      <c r="BO119" s="53"/>
      <c r="BP119" s="52"/>
      <c r="BQ119" s="52"/>
      <c r="BT119" s="54"/>
      <c r="BU119" s="54"/>
      <c r="BV119" s="54"/>
      <c r="CA119" s="54"/>
      <c r="CB119" s="54"/>
    </row>
    <row r="120" spans="1:82" ht="12.75" customHeight="1">
      <c r="A120" s="385"/>
      <c r="B120" s="387"/>
      <c r="C120" s="388"/>
      <c r="D120" s="388"/>
      <c r="E120" s="388"/>
      <c r="F120" s="388"/>
      <c r="G120" s="389"/>
      <c r="H120" s="5" t="s">
        <v>24</v>
      </c>
      <c r="I120" s="5"/>
      <c r="J120" s="103"/>
      <c r="K120" s="383" t="str">
        <f>IF($J120&lt;&gt;"",IF($AF120="0-",AP120,IF($AF120="+0",AV120,IF($AF120="+-",BB120,AJ120))),"")</f>
        <v/>
      </c>
      <c r="L120" s="380" t="str">
        <f>IF($J120&lt;&gt;"",IF($AF120="0-",AQ120,IF($AF120="+0",AW120,IF($AF120="+-",BC120,AK120))),"")</f>
        <v/>
      </c>
      <c r="M120" s="367" t="str">
        <f>IF($J120&lt;&gt;"",IF($AF120="0-",AR120,IF($AF120="+0",AX120,IF($AF120="+-",BD120,AL120))),"")</f>
        <v/>
      </c>
      <c r="N120" s="282"/>
      <c r="O120" s="283"/>
      <c r="P120" s="372" t="s">
        <v>58</v>
      </c>
      <c r="Q120" s="309"/>
      <c r="R120" s="338" t="s">
        <v>82</v>
      </c>
      <c r="S120" s="339"/>
      <c r="T120" s="339"/>
      <c r="U120" s="339"/>
      <c r="V120" s="122" t="s">
        <v>73</v>
      </c>
      <c r="W120" s="303" t="s">
        <v>58</v>
      </c>
      <c r="X120" s="304"/>
      <c r="Y120" s="338" t="s">
        <v>82</v>
      </c>
      <c r="Z120" s="339"/>
      <c r="AA120" s="339"/>
      <c r="AB120" s="339"/>
      <c r="AC120" s="118" t="s">
        <v>73</v>
      </c>
      <c r="AD120" s="352"/>
      <c r="AF120" s="353"/>
      <c r="AG120" s="345" t="str">
        <f>IF(AF120&lt;&gt;"",VLOOKUP(AF120,$AH$13:$AI$16,2),"")</f>
        <v/>
      </c>
      <c r="AH120"/>
      <c r="AI120"/>
      <c r="AJ120" s="44">
        <f>IF(AN120&gt;=12,DATEDIF(BK120,BN120,"y")+1,DATEDIF(BK120,BN120,"y"))</f>
        <v>0</v>
      </c>
      <c r="AK120" s="44">
        <f>IF(AN120&gt;=12,AN120-12,AN120)</f>
        <v>0</v>
      </c>
      <c r="AL120" s="45" t="str">
        <f>IF(AO120&lt;=15,"半",0)</f>
        <v>半</v>
      </c>
      <c r="AM120" s="41">
        <f>DATEDIF(BK120,BN120,"y")</f>
        <v>0</v>
      </c>
      <c r="AN120" s="42">
        <f>IF(AO120&gt;=16,DATEDIF(BK120,BN120,"ym")+1,DATEDIF(BK120,BN120,"ym"))</f>
        <v>0</v>
      </c>
      <c r="AO120" s="43">
        <f>DATEDIF(BK120,BN120,"md")</f>
        <v>14</v>
      </c>
      <c r="AP120" s="44" t="e">
        <f>IF(AT120&gt;=12,DATEDIF(BK120,BO120,"y")+1,DATEDIF(BK120,BO120,"y"))</f>
        <v>#NUM!</v>
      </c>
      <c r="AQ120" s="44" t="e">
        <f>IF(AT120&gt;=12,AT120-12,AT120)</f>
        <v>#NUM!</v>
      </c>
      <c r="AR120" s="45" t="e">
        <f>IF(AU120&lt;=15,"半",0)</f>
        <v>#NUM!</v>
      </c>
      <c r="AS120" s="41" t="e">
        <f>DATEDIF(BK120,BO120,"y")</f>
        <v>#NUM!</v>
      </c>
      <c r="AT120" s="42" t="e">
        <f>IF(AU120&gt;=16,DATEDIF(BK120,BO120,"ym")+1,DATEDIF(BK120,BO120,"ym"))</f>
        <v>#NUM!</v>
      </c>
      <c r="AU120" s="43" t="e">
        <f>DATEDIF(BK120,BO120,"md")</f>
        <v>#NUM!</v>
      </c>
      <c r="AV120" s="44" t="e">
        <f>IF(AZ120&gt;=12,DATEDIF(BL120,BN120,"y")+1,DATEDIF(BL120,BN120,"y"))</f>
        <v>#NUM!</v>
      </c>
      <c r="AW120" s="44" t="e">
        <f>IF(AZ120&gt;=12,AZ120-12,AZ120)</f>
        <v>#NUM!</v>
      </c>
      <c r="AX120" s="45" t="e">
        <f>IF(BA120&lt;=15,"半",0)</f>
        <v>#NUM!</v>
      </c>
      <c r="AY120" s="41" t="e">
        <f>DATEDIF(BL120,BN120,"y")</f>
        <v>#NUM!</v>
      </c>
      <c r="AZ120" s="42" t="e">
        <f>IF(BA120&gt;=16,DATEDIF(BL120,BN120,"ym")+1,DATEDIF(BL120,BN120,"ym"))</f>
        <v>#NUM!</v>
      </c>
      <c r="BA120" s="42" t="e">
        <f>DATEDIF(BL120,BN120,"md")</f>
        <v>#NUM!</v>
      </c>
      <c r="BB120" s="44" t="e">
        <f>IF(BF120&gt;=12,DATEDIF(BL120,BO120,"y")+1,DATEDIF(BL120,BO120,"y"))</f>
        <v>#NUM!</v>
      </c>
      <c r="BC120" s="44" t="e">
        <f>IF(BF120&gt;=12,BF120-12,BF120)</f>
        <v>#NUM!</v>
      </c>
      <c r="BD120" s="45" t="e">
        <f>IF(BG120&lt;=15,"半",0)</f>
        <v>#NUM!</v>
      </c>
      <c r="BE120" s="41" t="e">
        <f>DATEDIF(BL120,BO120,"y")</f>
        <v>#NUM!</v>
      </c>
      <c r="BF120" s="42" t="e">
        <f>IF(BG120&gt;=16,DATEDIF(BL120,BO120,"ym")+1,DATEDIF(BL120,BO120,"ym"))</f>
        <v>#NUM!</v>
      </c>
      <c r="BG120" s="43" t="e">
        <f>DATEDIF(BL120,BO120,"md")</f>
        <v>#NUM!</v>
      </c>
      <c r="BH120" s="42"/>
      <c r="BI120" s="49">
        <f>IF(J121="現在",$AG$6,J121)</f>
        <v>0</v>
      </c>
      <c r="BJ120" s="42">
        <v>29</v>
      </c>
      <c r="BK120" s="51">
        <f>IF(DAY(J120)&lt;=15,J120-DAY(J120)+1,J120-DAY(J120)+16)</f>
        <v>1</v>
      </c>
      <c r="BL120" s="51">
        <f>IF(DAY(BK120)=1,BK120+15,BU120)</f>
        <v>16</v>
      </c>
      <c r="BM120" s="52"/>
      <c r="BN120" s="116">
        <f>IF(CD120&gt;=16,CB120,IF(J121="現在",$AG$6-CD120+15,J121-CD120+15))</f>
        <v>15</v>
      </c>
      <c r="BO120" s="53">
        <f>IF(DAY(BN120)=15,BN120-DAY(BN120),BN120-DAY(BN120)+15)</f>
        <v>0</v>
      </c>
      <c r="BP120" s="52"/>
      <c r="BQ120" s="52"/>
      <c r="BR120" s="50">
        <f>YEAR(J120)</f>
        <v>1900</v>
      </c>
      <c r="BS120" s="50">
        <f>MONTH(J120)+1</f>
        <v>2</v>
      </c>
      <c r="BT120" s="54" t="str">
        <f>CONCATENATE(BR120,"/",BS120,"/",1)</f>
        <v>1900/2/1</v>
      </c>
      <c r="BU120" s="54">
        <f t="shared" si="0"/>
        <v>32</v>
      </c>
      <c r="BV120" s="54">
        <f>BT120-1</f>
        <v>31</v>
      </c>
      <c r="BW120" s="50">
        <f t="shared" si="1"/>
        <v>31</v>
      </c>
      <c r="BX120" s="50">
        <f>DAY(J120)</f>
        <v>0</v>
      </c>
      <c r="BY120" s="50">
        <f>YEAR(BI120)</f>
        <v>1900</v>
      </c>
      <c r="BZ120" s="50">
        <f>IF(MONTH(BI120)=12,MONTH(BI120)-12+1,MONTH(BI120)+1)</f>
        <v>2</v>
      </c>
      <c r="CA120" s="54" t="str">
        <f>IF(BZ120=1,CONCATENATE(BY120+1,"/",BZ120,"/",1),CONCATENATE(BY120,"/",BZ120,"/",1))</f>
        <v>1900/2/1</v>
      </c>
      <c r="CB120" s="54">
        <f t="shared" si="2"/>
        <v>31</v>
      </c>
      <c r="CC120" s="50">
        <f t="shared" si="3"/>
        <v>31</v>
      </c>
      <c r="CD120" s="50">
        <f>DAY(BI120)</f>
        <v>0</v>
      </c>
    </row>
    <row r="121" spans="1:82" ht="12.75" customHeight="1">
      <c r="A121" s="386"/>
      <c r="B121" s="390"/>
      <c r="C121" s="391"/>
      <c r="D121" s="391"/>
      <c r="E121" s="391"/>
      <c r="F121" s="391"/>
      <c r="G121" s="392"/>
      <c r="H121" s="2" t="s">
        <v>25</v>
      </c>
      <c r="I121" s="2"/>
      <c r="J121" s="102"/>
      <c r="K121" s="384"/>
      <c r="L121" s="381"/>
      <c r="M121" s="398"/>
      <c r="N121" s="282"/>
      <c r="O121" s="283"/>
      <c r="P121" s="308"/>
      <c r="Q121" s="309"/>
      <c r="R121" s="340"/>
      <c r="S121" s="341"/>
      <c r="T121" s="341"/>
      <c r="U121" s="341"/>
      <c r="V121" s="121"/>
      <c r="W121" s="265"/>
      <c r="X121" s="266"/>
      <c r="Y121" s="340"/>
      <c r="Z121" s="341"/>
      <c r="AA121" s="341"/>
      <c r="AB121" s="341"/>
      <c r="AC121" s="119"/>
      <c r="AD121" s="352"/>
      <c r="AF121" s="354"/>
      <c r="AG121" s="346"/>
      <c r="AH121"/>
      <c r="AI121"/>
      <c r="AJ121" s="63"/>
      <c r="AK121" s="63"/>
      <c r="AL121" s="64"/>
      <c r="AM121" s="41"/>
      <c r="AN121" s="42"/>
      <c r="AO121" s="43"/>
      <c r="AP121" s="63"/>
      <c r="AQ121" s="63"/>
      <c r="AR121" s="64"/>
      <c r="AS121" s="41"/>
      <c r="AT121" s="42"/>
      <c r="AU121" s="43"/>
      <c r="AV121" s="63"/>
      <c r="AW121" s="63"/>
      <c r="AX121" s="64"/>
      <c r="AY121" s="41"/>
      <c r="AZ121" s="42"/>
      <c r="BA121" s="42"/>
      <c r="BB121" s="63"/>
      <c r="BC121" s="63"/>
      <c r="BD121" s="64"/>
      <c r="BE121" s="41"/>
      <c r="BF121" s="42"/>
      <c r="BG121" s="43"/>
      <c r="BH121" s="42"/>
      <c r="BI121" s="49"/>
      <c r="BJ121" s="42"/>
      <c r="BK121" s="51"/>
      <c r="BL121" s="51"/>
      <c r="BM121" s="52"/>
      <c r="BN121" s="53"/>
      <c r="BO121" s="53"/>
      <c r="BP121" s="52"/>
      <c r="BQ121" s="52"/>
      <c r="BT121" s="54"/>
      <c r="BU121" s="54"/>
      <c r="BV121" s="54"/>
      <c r="CA121" s="54"/>
      <c r="CB121" s="54"/>
    </row>
    <row r="122" spans="1:82" ht="12.75" customHeight="1">
      <c r="A122" s="385"/>
      <c r="B122" s="387"/>
      <c r="C122" s="388"/>
      <c r="D122" s="388"/>
      <c r="E122" s="388"/>
      <c r="F122" s="388"/>
      <c r="G122" s="389"/>
      <c r="H122" s="5" t="s">
        <v>24</v>
      </c>
      <c r="I122" s="5"/>
      <c r="J122" s="103"/>
      <c r="K122" s="383" t="str">
        <f>IF($J122&lt;&gt;"",IF($AF122="0-",AP122,IF($AF122="+0",AV122,IF($AF122="+-",BB122,AJ122))),"")</f>
        <v/>
      </c>
      <c r="L122" s="380" t="str">
        <f>IF($J122&lt;&gt;"",IF($AF122="0-",AQ122,IF($AF122="+0",AW122,IF($AF122="+-",BC122,AK122))),"")</f>
        <v/>
      </c>
      <c r="M122" s="367" t="str">
        <f>IF($J122&lt;&gt;"",IF($AF122="0-",AR122,IF($AF122="+0",AX122,IF($AF122="+-",BD122,AL122))),"")</f>
        <v/>
      </c>
      <c r="N122" s="282"/>
      <c r="O122" s="283"/>
      <c r="P122" s="373" t="s">
        <v>61</v>
      </c>
      <c r="Q122" s="374"/>
      <c r="R122" s="9" t="s">
        <v>63</v>
      </c>
      <c r="S122" s="71" t="s">
        <v>53</v>
      </c>
      <c r="T122" s="71" t="s">
        <v>54</v>
      </c>
      <c r="U122" s="72" t="s">
        <v>55</v>
      </c>
      <c r="V122" s="73" t="s">
        <v>64</v>
      </c>
      <c r="W122" s="303" t="s">
        <v>61</v>
      </c>
      <c r="X122" s="304"/>
      <c r="Y122" s="9" t="s">
        <v>63</v>
      </c>
      <c r="Z122" s="71" t="s">
        <v>53</v>
      </c>
      <c r="AA122" s="71" t="s">
        <v>54</v>
      </c>
      <c r="AB122" s="72" t="s">
        <v>55</v>
      </c>
      <c r="AC122" s="74" t="s">
        <v>64</v>
      </c>
      <c r="AD122" s="352"/>
      <c r="AF122" s="353"/>
      <c r="AG122" s="345" t="str">
        <f>IF(AF122&lt;&gt;"",VLOOKUP(AF122,$AH$13:$AI$16,2),"")</f>
        <v/>
      </c>
      <c r="AH122"/>
      <c r="AI122"/>
      <c r="AJ122" s="44">
        <f>IF(AN122&gt;=12,DATEDIF(BK122,BN122,"y")+1,DATEDIF(BK122,BN122,"y"))</f>
        <v>0</v>
      </c>
      <c r="AK122" s="44">
        <f>IF(AN122&gt;=12,AN122-12,AN122)</f>
        <v>0</v>
      </c>
      <c r="AL122" s="45" t="str">
        <f>IF(AO122&lt;=15,"半",0)</f>
        <v>半</v>
      </c>
      <c r="AM122" s="41">
        <f>DATEDIF(BK122,BN122,"y")</f>
        <v>0</v>
      </c>
      <c r="AN122" s="42">
        <f>IF(AO122&gt;=16,DATEDIF(BK122,BN122,"ym")+1,DATEDIF(BK122,BN122,"ym"))</f>
        <v>0</v>
      </c>
      <c r="AO122" s="43">
        <f>DATEDIF(BK122,BN122,"md")</f>
        <v>14</v>
      </c>
      <c r="AP122" s="44" t="e">
        <f>IF(AT122&gt;=12,DATEDIF(BK122,BO122,"y")+1,DATEDIF(BK122,BO122,"y"))</f>
        <v>#NUM!</v>
      </c>
      <c r="AQ122" s="44" t="e">
        <f>IF(AT122&gt;=12,AT122-12,AT122)</f>
        <v>#NUM!</v>
      </c>
      <c r="AR122" s="45" t="e">
        <f>IF(AU122&lt;=15,"半",0)</f>
        <v>#NUM!</v>
      </c>
      <c r="AS122" s="41" t="e">
        <f>DATEDIF(BK122,BO122,"y")</f>
        <v>#NUM!</v>
      </c>
      <c r="AT122" s="42" t="e">
        <f>IF(AU122&gt;=16,DATEDIF(BK122,BO122,"ym")+1,DATEDIF(BK122,BO122,"ym"))</f>
        <v>#NUM!</v>
      </c>
      <c r="AU122" s="43" t="e">
        <f>DATEDIF(BK122,BO122,"md")</f>
        <v>#NUM!</v>
      </c>
      <c r="AV122" s="44" t="e">
        <f>IF(AZ122&gt;=12,DATEDIF(BL122,BN122,"y")+1,DATEDIF(BL122,BN122,"y"))</f>
        <v>#NUM!</v>
      </c>
      <c r="AW122" s="44" t="e">
        <f>IF(AZ122&gt;=12,AZ122-12,AZ122)</f>
        <v>#NUM!</v>
      </c>
      <c r="AX122" s="45" t="e">
        <f>IF(BA122&lt;=15,"半",0)</f>
        <v>#NUM!</v>
      </c>
      <c r="AY122" s="41" t="e">
        <f>DATEDIF(BL122,BN122,"y")</f>
        <v>#NUM!</v>
      </c>
      <c r="AZ122" s="42" t="e">
        <f>IF(BA122&gt;=16,DATEDIF(BL122,BN122,"ym")+1,DATEDIF(BL122,BN122,"ym"))</f>
        <v>#NUM!</v>
      </c>
      <c r="BA122" s="42" t="e">
        <f>DATEDIF(BL122,BN122,"md")</f>
        <v>#NUM!</v>
      </c>
      <c r="BB122" s="44" t="e">
        <f>IF(BF122&gt;=12,DATEDIF(BL122,BO122,"y")+1,DATEDIF(BL122,BO122,"y"))</f>
        <v>#NUM!</v>
      </c>
      <c r="BC122" s="44" t="e">
        <f>IF(BF122&gt;=12,BF122-12,BF122)</f>
        <v>#NUM!</v>
      </c>
      <c r="BD122" s="45" t="e">
        <f>IF(BG122&lt;=15,"半",0)</f>
        <v>#NUM!</v>
      </c>
      <c r="BE122" s="41" t="e">
        <f>DATEDIF(BL122,BO122,"y")</f>
        <v>#NUM!</v>
      </c>
      <c r="BF122" s="42" t="e">
        <f>IF(BG122&gt;=16,DATEDIF(BL122,BO122,"ym")+1,DATEDIF(BL122,BO122,"ym"))</f>
        <v>#NUM!</v>
      </c>
      <c r="BG122" s="43" t="e">
        <f>DATEDIF(BL122,BO122,"md")</f>
        <v>#NUM!</v>
      </c>
      <c r="BH122" s="42"/>
      <c r="BI122" s="49">
        <f>IF(J123="現在",$AG$6,J123)</f>
        <v>0</v>
      </c>
      <c r="BJ122" s="42">
        <v>30</v>
      </c>
      <c r="BK122" s="51">
        <f>IF(DAY(J122)&lt;=15,J122-DAY(J122)+1,J122-DAY(J122)+16)</f>
        <v>1</v>
      </c>
      <c r="BL122" s="51">
        <f>IF(DAY(BK122)=1,BK122+15,BU122)</f>
        <v>16</v>
      </c>
      <c r="BM122" s="52"/>
      <c r="BN122" s="116">
        <f>IF(CD122&gt;=16,CB122,IF(J123="現在",$AG$6-CD122+15,J123-CD122+15))</f>
        <v>15</v>
      </c>
      <c r="BO122" s="53">
        <f>IF(DAY(BN122)=15,BN122-DAY(BN122),BN122-DAY(BN122)+15)</f>
        <v>0</v>
      </c>
      <c r="BP122" s="52"/>
      <c r="BQ122" s="52"/>
      <c r="BR122" s="50">
        <f>YEAR(J122)</f>
        <v>1900</v>
      </c>
      <c r="BS122" s="50">
        <f>MONTH(J122)+1</f>
        <v>2</v>
      </c>
      <c r="BT122" s="54" t="str">
        <f>CONCATENATE(BR122,"/",BS122,"/",1)</f>
        <v>1900/2/1</v>
      </c>
      <c r="BU122" s="54">
        <f t="shared" si="0"/>
        <v>32</v>
      </c>
      <c r="BV122" s="54">
        <f>BT122-1</f>
        <v>31</v>
      </c>
      <c r="BW122" s="50">
        <f t="shared" si="1"/>
        <v>31</v>
      </c>
      <c r="BX122" s="50">
        <f>DAY(J122)</f>
        <v>0</v>
      </c>
      <c r="BY122" s="50">
        <f>YEAR(BI122)</f>
        <v>1900</v>
      </c>
      <c r="BZ122" s="50">
        <f>IF(MONTH(BI122)=12,MONTH(BI122)-12+1,MONTH(BI122)+1)</f>
        <v>2</v>
      </c>
      <c r="CA122" s="54" t="str">
        <f>IF(BZ122=1,CONCATENATE(BY122+1,"/",BZ122,"/",1),CONCATENATE(BY122,"/",BZ122,"/",1))</f>
        <v>1900/2/1</v>
      </c>
      <c r="CB122" s="54">
        <f t="shared" si="2"/>
        <v>31</v>
      </c>
      <c r="CC122" s="50">
        <f t="shared" si="3"/>
        <v>31</v>
      </c>
      <c r="CD122" s="50">
        <f>DAY(BI122)</f>
        <v>0</v>
      </c>
    </row>
    <row r="123" spans="1:82" ht="12.75" customHeight="1">
      <c r="A123" s="386"/>
      <c r="B123" s="390"/>
      <c r="C123" s="391"/>
      <c r="D123" s="391"/>
      <c r="E123" s="391"/>
      <c r="F123" s="391"/>
      <c r="G123" s="392"/>
      <c r="H123" s="2" t="s">
        <v>25</v>
      </c>
      <c r="I123" s="2"/>
      <c r="J123" s="102"/>
      <c r="K123" s="384"/>
      <c r="L123" s="381"/>
      <c r="M123" s="398"/>
      <c r="N123" s="282"/>
      <c r="O123" s="283"/>
      <c r="P123" s="375"/>
      <c r="Q123" s="376"/>
      <c r="R123" s="111" t="s">
        <v>82</v>
      </c>
      <c r="S123" s="99" t="s">
        <v>82</v>
      </c>
      <c r="T123" s="99" t="s">
        <v>82</v>
      </c>
      <c r="U123" s="99" t="s">
        <v>88</v>
      </c>
      <c r="V123" s="112" t="s">
        <v>82</v>
      </c>
      <c r="W123" s="265"/>
      <c r="X123" s="266"/>
      <c r="Y123" s="111" t="s">
        <v>82</v>
      </c>
      <c r="Z123" s="99" t="s">
        <v>82</v>
      </c>
      <c r="AA123" s="99" t="s">
        <v>82</v>
      </c>
      <c r="AB123" s="99" t="s">
        <v>82</v>
      </c>
      <c r="AC123" s="113" t="s">
        <v>82</v>
      </c>
      <c r="AD123" s="352"/>
      <c r="AF123" s="354"/>
      <c r="AG123" s="346"/>
      <c r="AH123"/>
      <c r="AI123"/>
      <c r="AJ123" s="63"/>
      <c r="AK123" s="63"/>
      <c r="AL123" s="64"/>
      <c r="AM123" s="41"/>
      <c r="AN123" s="42"/>
      <c r="AO123" s="43"/>
      <c r="AP123" s="63"/>
      <c r="AQ123" s="63"/>
      <c r="AR123" s="64"/>
      <c r="AS123" s="41"/>
      <c r="AT123" s="42"/>
      <c r="AU123" s="43"/>
      <c r="AV123" s="63"/>
      <c r="AW123" s="63"/>
      <c r="AX123" s="64"/>
      <c r="AY123" s="41"/>
      <c r="AZ123" s="42"/>
      <c r="BA123" s="42"/>
      <c r="BB123" s="63"/>
      <c r="BC123" s="63"/>
      <c r="BD123" s="64"/>
      <c r="BE123" s="41"/>
      <c r="BF123" s="42"/>
      <c r="BG123" s="43"/>
      <c r="BH123" s="42"/>
      <c r="BI123" s="49"/>
      <c r="BJ123" s="42"/>
      <c r="BK123" s="51"/>
      <c r="BL123" s="51"/>
      <c r="BM123" s="52"/>
      <c r="BN123" s="53"/>
      <c r="BO123" s="53"/>
      <c r="BP123" s="52"/>
      <c r="BQ123" s="52"/>
      <c r="BT123" s="54"/>
      <c r="BU123" s="54"/>
      <c r="BV123" s="54"/>
      <c r="CA123" s="54"/>
      <c r="CB123" s="54"/>
    </row>
    <row r="124" spans="1:82" ht="12.75" customHeight="1">
      <c r="A124" s="385"/>
      <c r="B124" s="387"/>
      <c r="C124" s="388"/>
      <c r="D124" s="388"/>
      <c r="E124" s="388"/>
      <c r="F124" s="388"/>
      <c r="G124" s="389"/>
      <c r="H124" s="5" t="s">
        <v>24</v>
      </c>
      <c r="I124" s="5"/>
      <c r="J124" s="103"/>
      <c r="K124" s="383" t="str">
        <f>IF($J124&lt;&gt;"",IF($AF124="0-",AP124,IF($AF124="+0",AV124,IF($AF124="+-",BB124,AJ124))),"")</f>
        <v/>
      </c>
      <c r="L124" s="380" t="str">
        <f>IF($J124&lt;&gt;"",IF($AF124="0-",AQ124,IF($AF124="+0",AW124,IF($AF124="+-",BC124,AK124))),"")</f>
        <v/>
      </c>
      <c r="M124" s="367" t="str">
        <f>IF($J124&lt;&gt;"",IF($AF124="0-",AR124,IF($AF124="+0",AX124,IF($AF124="+-",BD124,AL124))),"")</f>
        <v/>
      </c>
      <c r="N124" s="282"/>
      <c r="O124" s="283"/>
      <c r="P124" s="284" t="s">
        <v>62</v>
      </c>
      <c r="Q124" s="285"/>
      <c r="R124" s="377" t="s">
        <v>82</v>
      </c>
      <c r="S124" s="378"/>
      <c r="T124" s="378"/>
      <c r="U124" s="378"/>
      <c r="V124" s="128" t="s">
        <v>73</v>
      </c>
      <c r="W124" s="284" t="s">
        <v>62</v>
      </c>
      <c r="X124" s="379"/>
      <c r="Y124" s="355" t="s">
        <v>82</v>
      </c>
      <c r="Z124" s="356"/>
      <c r="AA124" s="356"/>
      <c r="AB124" s="356"/>
      <c r="AC124" s="129" t="s">
        <v>73</v>
      </c>
      <c r="AD124" s="352"/>
      <c r="AF124" s="353"/>
      <c r="AG124" s="345" t="str">
        <f>IF(AF124&lt;&gt;"",VLOOKUP(AF124,$AH$13:$AI$16,2),"")</f>
        <v/>
      </c>
      <c r="AH124"/>
      <c r="AI124"/>
      <c r="AJ124" s="44">
        <f>IF(AN124&gt;=12,DATEDIF(BK124,BN124,"y")+1,DATEDIF(BK124,BN124,"y"))</f>
        <v>0</v>
      </c>
      <c r="AK124" s="44">
        <f>IF(AN124&gt;=12,AN124-12,AN124)</f>
        <v>0</v>
      </c>
      <c r="AL124" s="45" t="str">
        <f>IF(AO124&lt;=15,"半",0)</f>
        <v>半</v>
      </c>
      <c r="AM124" s="41">
        <f>DATEDIF(BK124,BN124,"y")</f>
        <v>0</v>
      </c>
      <c r="AN124" s="42">
        <f>IF(AO124&gt;=16,DATEDIF(BK124,BN124,"ym")+1,DATEDIF(BK124,BN124,"ym"))</f>
        <v>0</v>
      </c>
      <c r="AO124" s="43">
        <f>DATEDIF(BK124,BN124,"md")</f>
        <v>14</v>
      </c>
      <c r="AP124" s="44" t="e">
        <f>IF(AT124&gt;=12,DATEDIF(BK124,BO124,"y")+1,DATEDIF(BK124,BO124,"y"))</f>
        <v>#NUM!</v>
      </c>
      <c r="AQ124" s="44" t="e">
        <f>IF(AT124&gt;=12,AT124-12,AT124)</f>
        <v>#NUM!</v>
      </c>
      <c r="AR124" s="45" t="e">
        <f>IF(AU124&lt;=15,"半",0)</f>
        <v>#NUM!</v>
      </c>
      <c r="AS124" s="41" t="e">
        <f>DATEDIF(BK124,BO124,"y")</f>
        <v>#NUM!</v>
      </c>
      <c r="AT124" s="42" t="e">
        <f>IF(AU124&gt;=16,DATEDIF(BK124,BO124,"ym")+1,DATEDIF(BK124,BO124,"ym"))</f>
        <v>#NUM!</v>
      </c>
      <c r="AU124" s="43" t="e">
        <f>DATEDIF(BK124,BO124,"md")</f>
        <v>#NUM!</v>
      </c>
      <c r="AV124" s="44" t="e">
        <f>IF(AZ124&gt;=12,DATEDIF(BL124,BN124,"y")+1,DATEDIF(BL124,BN124,"y"))</f>
        <v>#NUM!</v>
      </c>
      <c r="AW124" s="44" t="e">
        <f>IF(AZ124&gt;=12,AZ124-12,AZ124)</f>
        <v>#NUM!</v>
      </c>
      <c r="AX124" s="45" t="e">
        <f>IF(BA124&lt;=15,"半",0)</f>
        <v>#NUM!</v>
      </c>
      <c r="AY124" s="41" t="e">
        <f>DATEDIF(BL124,BN124,"y")</f>
        <v>#NUM!</v>
      </c>
      <c r="AZ124" s="42" t="e">
        <f>IF(BA124&gt;=16,DATEDIF(BL124,BN124,"ym")+1,DATEDIF(BL124,BN124,"ym"))</f>
        <v>#NUM!</v>
      </c>
      <c r="BA124" s="42" t="e">
        <f>DATEDIF(BL124,BN124,"md")</f>
        <v>#NUM!</v>
      </c>
      <c r="BB124" s="44" t="e">
        <f>IF(BF124&gt;=12,DATEDIF(BL124,BO124,"y")+1,DATEDIF(BL124,BO124,"y"))</f>
        <v>#NUM!</v>
      </c>
      <c r="BC124" s="44" t="e">
        <f>IF(BF124&gt;=12,BF124-12,BF124)</f>
        <v>#NUM!</v>
      </c>
      <c r="BD124" s="45" t="e">
        <f>IF(BG124&lt;=15,"半",0)</f>
        <v>#NUM!</v>
      </c>
      <c r="BE124" s="41" t="e">
        <f>DATEDIF(BL124,BO124,"y")</f>
        <v>#NUM!</v>
      </c>
      <c r="BF124" s="42" t="e">
        <f>IF(BG124&gt;=16,DATEDIF(BL124,BO124,"ym")+1,DATEDIF(BL124,BO124,"ym"))</f>
        <v>#NUM!</v>
      </c>
      <c r="BG124" s="43" t="e">
        <f>DATEDIF(BL124,BO124,"md")</f>
        <v>#NUM!</v>
      </c>
      <c r="BH124" s="42"/>
      <c r="BI124" s="49">
        <f>IF(J125="現在",$AG$6,J125)</f>
        <v>0</v>
      </c>
      <c r="BJ124" s="42">
        <v>31</v>
      </c>
      <c r="BK124" s="51">
        <f>IF(DAY(J124)&lt;=15,J124-DAY(J124)+1,J124-DAY(J124)+16)</f>
        <v>1</v>
      </c>
      <c r="BL124" s="51">
        <f>IF(DAY(BK124)=1,BK124+15,BU124)</f>
        <v>16</v>
      </c>
      <c r="BM124" s="52"/>
      <c r="BN124" s="116">
        <f>IF(CD124&gt;=16,CB124,IF(J125="現在",$AG$6-CD124+15,J125-CD124+15))</f>
        <v>15</v>
      </c>
      <c r="BO124" s="53">
        <f>IF(DAY(BN124)=15,BN124-DAY(BN124),BN124-DAY(BN124)+15)</f>
        <v>0</v>
      </c>
      <c r="BP124" s="52"/>
      <c r="BQ124" s="52"/>
      <c r="BR124" s="50">
        <f>YEAR(J124)</f>
        <v>1900</v>
      </c>
      <c r="BS124" s="50">
        <f>MONTH(J124)+1</f>
        <v>2</v>
      </c>
      <c r="BT124" s="54" t="str">
        <f>CONCATENATE(BR124,"/",BS124,"/",1)</f>
        <v>1900/2/1</v>
      </c>
      <c r="BU124" s="54">
        <f t="shared" si="0"/>
        <v>32</v>
      </c>
      <c r="BV124" s="54">
        <f>BT124-1</f>
        <v>31</v>
      </c>
      <c r="BW124" s="50">
        <f t="shared" si="1"/>
        <v>31</v>
      </c>
      <c r="BX124" s="50">
        <f>DAY(J124)</f>
        <v>0</v>
      </c>
      <c r="BY124" s="50">
        <f>YEAR(BI124)</f>
        <v>1900</v>
      </c>
      <c r="BZ124" s="50">
        <f>IF(MONTH(BI124)=12,MONTH(BI124)-12+1,MONTH(BI124)+1)</f>
        <v>2</v>
      </c>
      <c r="CA124" s="54" t="str">
        <f>IF(BZ124=1,CONCATENATE(BY124+1,"/",BZ124,"/",1),CONCATENATE(BY124,"/",BZ124,"/",1))</f>
        <v>1900/2/1</v>
      </c>
      <c r="CB124" s="54">
        <f t="shared" si="2"/>
        <v>31</v>
      </c>
      <c r="CC124" s="50">
        <f t="shared" si="3"/>
        <v>31</v>
      </c>
      <c r="CD124" s="50">
        <f>DAY(BI124)</f>
        <v>0</v>
      </c>
    </row>
    <row r="125" spans="1:82" ht="12.75" customHeight="1" thickBot="1">
      <c r="A125" s="393"/>
      <c r="B125" s="394"/>
      <c r="C125" s="395"/>
      <c r="D125" s="395"/>
      <c r="E125" s="395"/>
      <c r="F125" s="395"/>
      <c r="G125" s="396"/>
      <c r="H125" s="8" t="s">
        <v>25</v>
      </c>
      <c r="I125" s="8"/>
      <c r="J125" s="104"/>
      <c r="K125" s="397"/>
      <c r="L125" s="399"/>
      <c r="M125" s="368"/>
      <c r="N125" s="133"/>
      <c r="O125" s="92"/>
      <c r="P125" s="329" t="s">
        <v>59</v>
      </c>
      <c r="Q125" s="330"/>
      <c r="R125" s="364" t="s">
        <v>82</v>
      </c>
      <c r="S125" s="365"/>
      <c r="T125" s="365"/>
      <c r="U125" s="365"/>
      <c r="V125" s="130" t="s">
        <v>72</v>
      </c>
      <c r="W125" s="329" t="s">
        <v>59</v>
      </c>
      <c r="X125" s="366"/>
      <c r="Y125" s="360" t="s">
        <v>82</v>
      </c>
      <c r="Z125" s="361"/>
      <c r="AA125" s="361"/>
      <c r="AB125" s="361"/>
      <c r="AC125" s="131" t="s">
        <v>72</v>
      </c>
      <c r="AD125" s="85"/>
      <c r="AE125" s="55"/>
      <c r="AF125" s="359"/>
      <c r="AG125" s="346"/>
      <c r="AH125"/>
      <c r="AI125"/>
      <c r="AJ125" s="63"/>
      <c r="AK125" s="63"/>
      <c r="AL125" s="64"/>
      <c r="AM125" s="41"/>
      <c r="AN125" s="42"/>
      <c r="AO125" s="43"/>
      <c r="AP125" s="63"/>
      <c r="AQ125" s="63"/>
      <c r="AR125" s="64"/>
      <c r="AS125" s="41"/>
      <c r="AT125" s="42"/>
      <c r="AU125" s="43"/>
      <c r="AV125" s="63"/>
      <c r="AW125" s="63"/>
      <c r="AX125" s="64"/>
      <c r="AY125" s="41"/>
      <c r="AZ125" s="42"/>
      <c r="BA125" s="42"/>
      <c r="BB125" s="63"/>
      <c r="BC125" s="63"/>
      <c r="BD125" s="64"/>
      <c r="BE125" s="41"/>
      <c r="BF125" s="42"/>
      <c r="BG125" s="43"/>
      <c r="BH125" s="42"/>
      <c r="BI125" s="49"/>
      <c r="BJ125" s="42"/>
      <c r="BK125" s="51"/>
      <c r="BL125" s="51"/>
      <c r="BM125" s="52"/>
      <c r="BN125" s="53"/>
      <c r="BO125" s="53"/>
      <c r="BP125" s="52"/>
      <c r="BQ125" s="52"/>
      <c r="BT125" s="54"/>
      <c r="BU125" s="54"/>
      <c r="BV125" s="54"/>
      <c r="CA125" s="54"/>
      <c r="CB125" s="54"/>
    </row>
    <row r="126" spans="1:82">
      <c r="AH126"/>
      <c r="AI126"/>
    </row>
    <row r="127" spans="1:82">
      <c r="AH127"/>
      <c r="AI127"/>
    </row>
  </sheetData>
  <dataConsolidate/>
  <mergeCells count="494">
    <mergeCell ref="C5:G5"/>
    <mergeCell ref="H5:W5"/>
    <mergeCell ref="L21:L22"/>
    <mergeCell ref="Y2:AC2"/>
    <mergeCell ref="S63:U63"/>
    <mergeCell ref="Y120:AB121"/>
    <mergeCell ref="AB115:AC115"/>
    <mergeCell ref="W63:AC63"/>
    <mergeCell ref="R60:U60"/>
    <mergeCell ref="AB4:AB5"/>
    <mergeCell ref="AA4:AA5"/>
    <mergeCell ref="Z4:Z5"/>
    <mergeCell ref="Y4:Y5"/>
    <mergeCell ref="R59:U59"/>
    <mergeCell ref="P57:Q58"/>
    <mergeCell ref="P55:Q56"/>
    <mergeCell ref="P53:Q54"/>
    <mergeCell ref="W55:X56"/>
    <mergeCell ref="W57:X58"/>
    <mergeCell ref="W59:X59"/>
    <mergeCell ref="W53:X54"/>
    <mergeCell ref="R46:U47"/>
    <mergeCell ref="K19:K20"/>
    <mergeCell ref="F6:G6"/>
    <mergeCell ref="F7:G7"/>
    <mergeCell ref="H8:J8"/>
    <mergeCell ref="C8:G8"/>
    <mergeCell ref="I7:K7"/>
    <mergeCell ref="H12:J12"/>
    <mergeCell ref="L15:L16"/>
    <mergeCell ref="L7:Q7"/>
    <mergeCell ref="P42:Q43"/>
    <mergeCell ref="M41:M42"/>
    <mergeCell ref="L17:L18"/>
    <mergeCell ref="K21:K22"/>
    <mergeCell ref="P9:V9"/>
    <mergeCell ref="K12:M12"/>
    <mergeCell ref="C10:L10"/>
    <mergeCell ref="C9:L9"/>
    <mergeCell ref="A35:A36"/>
    <mergeCell ref="A41:A42"/>
    <mergeCell ref="A37:A38"/>
    <mergeCell ref="A84:A85"/>
    <mergeCell ref="B84:G85"/>
    <mergeCell ref="A78:A79"/>
    <mergeCell ref="B78:G79"/>
    <mergeCell ref="K23:K24"/>
    <mergeCell ref="L25:L26"/>
    <mergeCell ref="A25:A26"/>
    <mergeCell ref="K25:K26"/>
    <mergeCell ref="A27:A28"/>
    <mergeCell ref="A31:A32"/>
    <mergeCell ref="A29:A30"/>
    <mergeCell ref="A33:A34"/>
    <mergeCell ref="A82:A83"/>
    <mergeCell ref="B82:G83"/>
    <mergeCell ref="A80:A81"/>
    <mergeCell ref="B80:G81"/>
    <mergeCell ref="A21:A22"/>
    <mergeCell ref="L27:L28"/>
    <mergeCell ref="K29:K30"/>
    <mergeCell ref="L29:L30"/>
    <mergeCell ref="B31:G32"/>
    <mergeCell ref="K27:K28"/>
    <mergeCell ref="B25:G26"/>
    <mergeCell ref="A17:A18"/>
    <mergeCell ref="A19:A20"/>
    <mergeCell ref="B19:G20"/>
    <mergeCell ref="L23:L24"/>
    <mergeCell ref="AG84:AG85"/>
    <mergeCell ref="AG39:AG40"/>
    <mergeCell ref="AG41:AG42"/>
    <mergeCell ref="AF66:AF67"/>
    <mergeCell ref="AG76:AG77"/>
    <mergeCell ref="W40:X41"/>
    <mergeCell ref="AG82:AG83"/>
    <mergeCell ref="AG68:AG69"/>
    <mergeCell ref="AG70:AG71"/>
    <mergeCell ref="AF84:AF85"/>
    <mergeCell ref="Y59:AB59"/>
    <mergeCell ref="AG74:AG75"/>
    <mergeCell ref="AF39:AF40"/>
    <mergeCell ref="W44:X45"/>
    <mergeCell ref="W51:X52"/>
    <mergeCell ref="AF82:AF83"/>
    <mergeCell ref="AF78:AF79"/>
    <mergeCell ref="AF80:AF81"/>
    <mergeCell ref="AF68:AF69"/>
    <mergeCell ref="AB50:AC50"/>
    <mergeCell ref="W60:X60"/>
    <mergeCell ref="AD56:AD58"/>
    <mergeCell ref="Y40:AC41"/>
    <mergeCell ref="Y42:AB43"/>
    <mergeCell ref="AF25:AF26"/>
    <mergeCell ref="AG23:AG24"/>
    <mergeCell ref="AG37:AG38"/>
    <mergeCell ref="AG72:AG73"/>
    <mergeCell ref="AG80:AG81"/>
    <mergeCell ref="AG78:AG79"/>
    <mergeCell ref="AG66:AG67"/>
    <mergeCell ref="AF29:AF30"/>
    <mergeCell ref="AF31:AF32"/>
    <mergeCell ref="AF43:AF44"/>
    <mergeCell ref="AF41:AF42"/>
    <mergeCell ref="AG33:AG34"/>
    <mergeCell ref="AF33:AF34"/>
    <mergeCell ref="AF35:AF36"/>
    <mergeCell ref="AG43:AG44"/>
    <mergeCell ref="AF72:AF73"/>
    <mergeCell ref="AF74:AF75"/>
    <mergeCell ref="AF70:AF71"/>
    <mergeCell ref="AF76:AF77"/>
    <mergeCell ref="AG35:AG36"/>
    <mergeCell ref="AG31:AG32"/>
    <mergeCell ref="AF37:AF38"/>
    <mergeCell ref="AG29:AG30"/>
    <mergeCell ref="AF27:AF28"/>
    <mergeCell ref="A7:B7"/>
    <mergeCell ref="A9:B9"/>
    <mergeCell ref="AG15:AG16"/>
    <mergeCell ref="AF15:AF16"/>
    <mergeCell ref="M13:M14"/>
    <mergeCell ref="L13:L14"/>
    <mergeCell ref="A13:A14"/>
    <mergeCell ref="AG17:AG18"/>
    <mergeCell ref="AG27:AG28"/>
    <mergeCell ref="M17:M18"/>
    <mergeCell ref="L19:L20"/>
    <mergeCell ref="M23:M24"/>
    <mergeCell ref="A23:A24"/>
    <mergeCell ref="B21:G22"/>
    <mergeCell ref="AG19:AG20"/>
    <mergeCell ref="AG21:AG22"/>
    <mergeCell ref="AF13:AF14"/>
    <mergeCell ref="AG25:AG26"/>
    <mergeCell ref="AG13:AG14"/>
    <mergeCell ref="AF21:AF22"/>
    <mergeCell ref="AF17:AF18"/>
    <mergeCell ref="AF19:AF20"/>
    <mergeCell ref="AF23:AF24"/>
    <mergeCell ref="W9:AC9"/>
    <mergeCell ref="A1:AC1"/>
    <mergeCell ref="C6:E6"/>
    <mergeCell ref="M19:M20"/>
    <mergeCell ref="M15:M16"/>
    <mergeCell ref="B15:G16"/>
    <mergeCell ref="C7:E7"/>
    <mergeCell ref="B13:G14"/>
    <mergeCell ref="AC4:AC5"/>
    <mergeCell ref="X4:X5"/>
    <mergeCell ref="A3:B3"/>
    <mergeCell ref="P10:V10"/>
    <mergeCell ref="P11:V11"/>
    <mergeCell ref="C11:O11"/>
    <mergeCell ref="W10:AC11"/>
    <mergeCell ref="N9:N10"/>
    <mergeCell ref="O9:O10"/>
    <mergeCell ref="M9:M10"/>
    <mergeCell ref="A6:B6"/>
    <mergeCell ref="A10:B10"/>
    <mergeCell ref="A8:B8"/>
    <mergeCell ref="A11:B11"/>
    <mergeCell ref="A15:A16"/>
    <mergeCell ref="K13:K14"/>
    <mergeCell ref="K15:K16"/>
    <mergeCell ref="Y53:AC54"/>
    <mergeCell ref="Y60:AB60"/>
    <mergeCell ref="B41:G42"/>
    <mergeCell ref="B17:G18"/>
    <mergeCell ref="B23:G24"/>
    <mergeCell ref="K17:K18"/>
    <mergeCell ref="W39:AA39"/>
    <mergeCell ref="AB39:AC39"/>
    <mergeCell ref="W48:X49"/>
    <mergeCell ref="P46:Q47"/>
    <mergeCell ref="W50:AA50"/>
    <mergeCell ref="Y46:AB47"/>
    <mergeCell ref="B55:C56"/>
    <mergeCell ref="B51:C52"/>
    <mergeCell ref="B33:G34"/>
    <mergeCell ref="B35:G36"/>
    <mergeCell ref="R44:U45"/>
    <mergeCell ref="Y44:AB45"/>
    <mergeCell ref="P44:Q45"/>
    <mergeCell ref="R53:V54"/>
    <mergeCell ref="R55:U56"/>
    <mergeCell ref="R51:V52"/>
    <mergeCell ref="U39:V39"/>
    <mergeCell ref="K39:K40"/>
    <mergeCell ref="AF86:AF87"/>
    <mergeCell ref="AG86:AG87"/>
    <mergeCell ref="A88:A89"/>
    <mergeCell ref="B88:G89"/>
    <mergeCell ref="K88:K89"/>
    <mergeCell ref="L88:L89"/>
    <mergeCell ref="M88:M89"/>
    <mergeCell ref="AF88:AF89"/>
    <mergeCell ref="AG88:AG89"/>
    <mergeCell ref="A86:A87"/>
    <mergeCell ref="B86:G87"/>
    <mergeCell ref="K86:K87"/>
    <mergeCell ref="M86:M87"/>
    <mergeCell ref="L86:L87"/>
    <mergeCell ref="AF90:AF91"/>
    <mergeCell ref="AG90:AG91"/>
    <mergeCell ref="A92:A93"/>
    <mergeCell ref="B92:G93"/>
    <mergeCell ref="K92:K93"/>
    <mergeCell ref="L92:L93"/>
    <mergeCell ref="M92:M93"/>
    <mergeCell ref="AF92:AF93"/>
    <mergeCell ref="AG92:AG93"/>
    <mergeCell ref="A90:A91"/>
    <mergeCell ref="L90:L91"/>
    <mergeCell ref="M90:M91"/>
    <mergeCell ref="B90:G91"/>
    <mergeCell ref="K90:K91"/>
    <mergeCell ref="AF94:AF95"/>
    <mergeCell ref="AG94:AG95"/>
    <mergeCell ref="A96:A97"/>
    <mergeCell ref="B96:G97"/>
    <mergeCell ref="K96:K97"/>
    <mergeCell ref="L96:L97"/>
    <mergeCell ref="M96:M97"/>
    <mergeCell ref="AF96:AF97"/>
    <mergeCell ref="AG96:AG97"/>
    <mergeCell ref="A94:A95"/>
    <mergeCell ref="B94:G95"/>
    <mergeCell ref="K94:K95"/>
    <mergeCell ref="L94:L95"/>
    <mergeCell ref="M94:M95"/>
    <mergeCell ref="AF106:AF107"/>
    <mergeCell ref="L106:L107"/>
    <mergeCell ref="AG98:AG99"/>
    <mergeCell ref="A100:A101"/>
    <mergeCell ref="B100:G101"/>
    <mergeCell ref="K100:K101"/>
    <mergeCell ref="L100:L101"/>
    <mergeCell ref="M100:M101"/>
    <mergeCell ref="AF100:AF101"/>
    <mergeCell ref="AG100:AG101"/>
    <mergeCell ref="A98:A99"/>
    <mergeCell ref="B98:G99"/>
    <mergeCell ref="AF98:AF99"/>
    <mergeCell ref="K98:K99"/>
    <mergeCell ref="L98:L99"/>
    <mergeCell ref="M98:M99"/>
    <mergeCell ref="K112:K113"/>
    <mergeCell ref="K106:K107"/>
    <mergeCell ref="AG102:AG103"/>
    <mergeCell ref="A104:A105"/>
    <mergeCell ref="B104:G105"/>
    <mergeCell ref="K104:K105"/>
    <mergeCell ref="L104:L105"/>
    <mergeCell ref="M104:M105"/>
    <mergeCell ref="AF104:AF105"/>
    <mergeCell ref="AG104:AG105"/>
    <mergeCell ref="AB104:AC104"/>
    <mergeCell ref="R105:V106"/>
    <mergeCell ref="P104:T104"/>
    <mergeCell ref="U104:V104"/>
    <mergeCell ref="Y105:AC106"/>
    <mergeCell ref="W105:X106"/>
    <mergeCell ref="W104:AA104"/>
    <mergeCell ref="AG106:AG107"/>
    <mergeCell ref="A102:A103"/>
    <mergeCell ref="B102:G103"/>
    <mergeCell ref="K102:K103"/>
    <mergeCell ref="L102:L103"/>
    <mergeCell ref="AF102:AF103"/>
    <mergeCell ref="M102:M103"/>
    <mergeCell ref="B110:G111"/>
    <mergeCell ref="B106:G107"/>
    <mergeCell ref="P107:Q108"/>
    <mergeCell ref="M108:M109"/>
    <mergeCell ref="P109:Q110"/>
    <mergeCell ref="M110:M111"/>
    <mergeCell ref="Y107:AB108"/>
    <mergeCell ref="R107:U108"/>
    <mergeCell ref="W107:X108"/>
    <mergeCell ref="A124:A125"/>
    <mergeCell ref="B124:G125"/>
    <mergeCell ref="K124:K125"/>
    <mergeCell ref="A114:A115"/>
    <mergeCell ref="M120:M121"/>
    <mergeCell ref="B120:G121"/>
    <mergeCell ref="K120:K121"/>
    <mergeCell ref="B114:G115"/>
    <mergeCell ref="K114:K115"/>
    <mergeCell ref="L114:L115"/>
    <mergeCell ref="A116:A117"/>
    <mergeCell ref="B116:G117"/>
    <mergeCell ref="K116:K117"/>
    <mergeCell ref="L116:L117"/>
    <mergeCell ref="M116:M117"/>
    <mergeCell ref="M118:M119"/>
    <mergeCell ref="K118:K119"/>
    <mergeCell ref="L118:L119"/>
    <mergeCell ref="L120:L121"/>
    <mergeCell ref="M114:M115"/>
    <mergeCell ref="L124:L125"/>
    <mergeCell ref="L122:L123"/>
    <mergeCell ref="M122:M123"/>
    <mergeCell ref="L112:L113"/>
    <mergeCell ref="N105:O113"/>
    <mergeCell ref="P105:Q106"/>
    <mergeCell ref="P113:Q114"/>
    <mergeCell ref="P116:Q117"/>
    <mergeCell ref="U115:V115"/>
    <mergeCell ref="M106:M107"/>
    <mergeCell ref="A122:A123"/>
    <mergeCell ref="B122:G123"/>
    <mergeCell ref="K122:K123"/>
    <mergeCell ref="A118:A119"/>
    <mergeCell ref="B118:G119"/>
    <mergeCell ref="A120:A121"/>
    <mergeCell ref="K110:K111"/>
    <mergeCell ref="L110:L111"/>
    <mergeCell ref="R109:U110"/>
    <mergeCell ref="A108:A109"/>
    <mergeCell ref="B108:G109"/>
    <mergeCell ref="K108:K109"/>
    <mergeCell ref="L108:L109"/>
    <mergeCell ref="A106:A107"/>
    <mergeCell ref="A112:A113"/>
    <mergeCell ref="B112:G113"/>
    <mergeCell ref="A110:A111"/>
    <mergeCell ref="P115:T115"/>
    <mergeCell ref="P111:Q112"/>
    <mergeCell ref="Y111:AB112"/>
    <mergeCell ref="P125:Q125"/>
    <mergeCell ref="R125:U125"/>
    <mergeCell ref="W125:X125"/>
    <mergeCell ref="N116:O124"/>
    <mergeCell ref="M124:M125"/>
    <mergeCell ref="P124:Q124"/>
    <mergeCell ref="P118:Q119"/>
    <mergeCell ref="P120:Q121"/>
    <mergeCell ref="P122:Q123"/>
    <mergeCell ref="R124:U124"/>
    <mergeCell ref="W124:X124"/>
    <mergeCell ref="M112:M113"/>
    <mergeCell ref="AF120:AF121"/>
    <mergeCell ref="AG120:AG121"/>
    <mergeCell ref="Y116:AC117"/>
    <mergeCell ref="W115:AA115"/>
    <mergeCell ref="W122:X123"/>
    <mergeCell ref="AF108:AF109"/>
    <mergeCell ref="AG108:AG109"/>
    <mergeCell ref="AG112:AG113"/>
    <mergeCell ref="AF110:AF111"/>
    <mergeCell ref="AG110:AG111"/>
    <mergeCell ref="Y109:AB110"/>
    <mergeCell ref="W109:X110"/>
    <mergeCell ref="R118:V119"/>
    <mergeCell ref="R120:U121"/>
    <mergeCell ref="R116:V117"/>
    <mergeCell ref="AG118:AG119"/>
    <mergeCell ref="W116:X117"/>
    <mergeCell ref="W118:X119"/>
    <mergeCell ref="AD113:AD124"/>
    <mergeCell ref="W120:X121"/>
    <mergeCell ref="AF112:AF113"/>
    <mergeCell ref="Y124:AB124"/>
    <mergeCell ref="W111:X112"/>
    <mergeCell ref="Y118:AC119"/>
    <mergeCell ref="W113:X114"/>
    <mergeCell ref="AF124:AF125"/>
    <mergeCell ref="AG124:AG125"/>
    <mergeCell ref="AF114:AF115"/>
    <mergeCell ref="AF116:AF117"/>
    <mergeCell ref="AG116:AG117"/>
    <mergeCell ref="AF122:AF123"/>
    <mergeCell ref="AG122:AG123"/>
    <mergeCell ref="AG114:AG115"/>
    <mergeCell ref="Y125:AB125"/>
    <mergeCell ref="R111:U112"/>
    <mergeCell ref="AF118:AF119"/>
    <mergeCell ref="X7:AC7"/>
    <mergeCell ref="X6:AC6"/>
    <mergeCell ref="R6:W6"/>
    <mergeCell ref="K8:AC8"/>
    <mergeCell ref="R7:W7"/>
    <mergeCell ref="W46:X47"/>
    <mergeCell ref="L74:L75"/>
    <mergeCell ref="B57:C58"/>
    <mergeCell ref="M25:M26"/>
    <mergeCell ref="G63:R63"/>
    <mergeCell ref="R42:U43"/>
    <mergeCell ref="W42:X43"/>
    <mergeCell ref="N40:O48"/>
    <mergeCell ref="M43:M44"/>
    <mergeCell ref="L41:L42"/>
    <mergeCell ref="K41:K42"/>
    <mergeCell ref="L68:L69"/>
    <mergeCell ref="M68:M69"/>
    <mergeCell ref="K66:K67"/>
    <mergeCell ref="L66:L67"/>
    <mergeCell ref="P60:Q60"/>
    <mergeCell ref="P50:T50"/>
    <mergeCell ref="Y55:AB56"/>
    <mergeCell ref="Y51:AC52"/>
    <mergeCell ref="A53:A56"/>
    <mergeCell ref="A49:A52"/>
    <mergeCell ref="B53:C54"/>
    <mergeCell ref="A39:A40"/>
    <mergeCell ref="B37:G38"/>
    <mergeCell ref="B49:C50"/>
    <mergeCell ref="A43:A44"/>
    <mergeCell ref="B43:G44"/>
    <mergeCell ref="A63:B63"/>
    <mergeCell ref="C63:E63"/>
    <mergeCell ref="M39:M40"/>
    <mergeCell ref="L39:L40"/>
    <mergeCell ref="M35:M36"/>
    <mergeCell ref="M31:M32"/>
    <mergeCell ref="K76:K77"/>
    <mergeCell ref="L76:L77"/>
    <mergeCell ref="K78:K79"/>
    <mergeCell ref="L78:L79"/>
    <mergeCell ref="L6:Q6"/>
    <mergeCell ref="K74:K75"/>
    <mergeCell ref="M21:M22"/>
    <mergeCell ref="N51:O59"/>
    <mergeCell ref="P59:Q59"/>
    <mergeCell ref="P48:Q49"/>
    <mergeCell ref="P51:Q52"/>
    <mergeCell ref="M27:M28"/>
    <mergeCell ref="K35:K36"/>
    <mergeCell ref="M37:M38"/>
    <mergeCell ref="P39:T39"/>
    <mergeCell ref="M84:M85"/>
    <mergeCell ref="K43:K44"/>
    <mergeCell ref="L43:L44"/>
    <mergeCell ref="M70:M71"/>
    <mergeCell ref="K72:K73"/>
    <mergeCell ref="L72:L73"/>
    <mergeCell ref="L70:L71"/>
    <mergeCell ref="M72:M73"/>
    <mergeCell ref="K70:K71"/>
    <mergeCell ref="M80:M81"/>
    <mergeCell ref="K82:K83"/>
    <mergeCell ref="L82:L83"/>
    <mergeCell ref="K84:K85"/>
    <mergeCell ref="K80:K81"/>
    <mergeCell ref="L80:L81"/>
    <mergeCell ref="M78:M79"/>
    <mergeCell ref="M74:M75"/>
    <mergeCell ref="M76:M77"/>
    <mergeCell ref="L84:L85"/>
    <mergeCell ref="M82:M83"/>
    <mergeCell ref="B74:G75"/>
    <mergeCell ref="B70:G71"/>
    <mergeCell ref="H65:J65"/>
    <mergeCell ref="A76:A77"/>
    <mergeCell ref="B65:G65"/>
    <mergeCell ref="A59:A60"/>
    <mergeCell ref="B59:C60"/>
    <mergeCell ref="B66:G67"/>
    <mergeCell ref="M66:M67"/>
    <mergeCell ref="K65:M65"/>
    <mergeCell ref="K68:K69"/>
    <mergeCell ref="B76:G77"/>
    <mergeCell ref="A72:A73"/>
    <mergeCell ref="B72:G73"/>
    <mergeCell ref="A66:A67"/>
    <mergeCell ref="A68:A69"/>
    <mergeCell ref="B68:G69"/>
    <mergeCell ref="A74:A75"/>
    <mergeCell ref="A70:A71"/>
    <mergeCell ref="A57:A58"/>
    <mergeCell ref="A2:B2"/>
    <mergeCell ref="C2:E2"/>
    <mergeCell ref="G2:R2"/>
    <mergeCell ref="I6:K6"/>
    <mergeCell ref="A4:B5"/>
    <mergeCell ref="B39:G40"/>
    <mergeCell ref="B12:G12"/>
    <mergeCell ref="L37:L38"/>
    <mergeCell ref="C3:G3"/>
    <mergeCell ref="H3:W3"/>
    <mergeCell ref="L35:L36"/>
    <mergeCell ref="K33:K34"/>
    <mergeCell ref="L33:L34"/>
    <mergeCell ref="L31:L32"/>
    <mergeCell ref="M33:M34"/>
    <mergeCell ref="K31:K32"/>
    <mergeCell ref="U50:V50"/>
    <mergeCell ref="P40:Q41"/>
    <mergeCell ref="R40:V41"/>
    <mergeCell ref="B27:G28"/>
    <mergeCell ref="B29:G30"/>
    <mergeCell ref="M29:M30"/>
    <mergeCell ref="K37:K38"/>
  </mergeCells>
  <phoneticPr fontId="2"/>
  <dataValidations count="1">
    <dataValidation type="list" errorStyle="warning" allowBlank="1" showDropDown="1" showInputMessage="1" showErrorMessage="1" errorTitle="記号について" error="○（記号）で入力ください。_x000a__x000a_※ 〇（漢数字）は不可。" sqref="A13:A44 A66:A125" xr:uid="{949FD50A-20E9-4579-83F4-EDFBF9382B52}">
      <formula1>$AH$8</formula1>
    </dataValidation>
  </dataValidations>
  <pageMargins left="0.7" right="0.2" top="0.33" bottom="0.31496062992125984" header="0.43307086614173229" footer="0.23622047244094491"/>
  <pageSetup paperSize="9" scale="94" orientation="portrait" r:id="rId1"/>
  <headerFooter alignWithMargins="0">
    <oddHeader xml:space="preserve">&amp;R&amp;"ＭＳ ゴシック,標準"&amp;16(&amp;P / &amp;N)&amp;"ＭＳ Ｐゴシック,標準"&amp;11
</oddHeader>
  </headerFooter>
  <rowBreaks count="1" manualBreakCount="1">
    <brk id="6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A1DE4-FD1E-436A-8D6E-02AED37909FD}">
  <sheetPr>
    <pageSetUpPr fitToPage="1"/>
  </sheetPr>
  <dimension ref="A1:DT60"/>
  <sheetViews>
    <sheetView view="pageBreakPreview" zoomScale="130" zoomScaleNormal="90" zoomScaleSheetLayoutView="130" workbookViewId="0">
      <selection sqref="A1:AC1"/>
    </sheetView>
  </sheetViews>
  <sheetFormatPr defaultColWidth="9" defaultRowHeight="13.5"/>
  <cols>
    <col min="1" max="1" width="3" style="50" customWidth="1"/>
    <col min="2" max="2" width="3.5" style="50" customWidth="1"/>
    <col min="3" max="3" width="6.375" style="50" customWidth="1"/>
    <col min="4" max="4" width="3.125" style="50" customWidth="1"/>
    <col min="5" max="5" width="3.875" style="50" customWidth="1"/>
    <col min="6" max="6" width="3.125" style="50" customWidth="1"/>
    <col min="7" max="7" width="9.875" style="50" customWidth="1"/>
    <col min="8" max="8" width="2.125" style="50" customWidth="1"/>
    <col min="9" max="9" width="1.625" style="50" customWidth="1"/>
    <col min="10" max="10" width="8.875" style="50" customWidth="1"/>
    <col min="11" max="11" width="3.125" style="61" customWidth="1"/>
    <col min="12" max="20" width="2.5" style="61" customWidth="1"/>
    <col min="21" max="24" width="2.5" style="50" customWidth="1"/>
    <col min="25" max="27" width="2.5" style="61" customWidth="1"/>
    <col min="28" max="30" width="2.5" style="50" customWidth="1"/>
    <col min="31" max="31" width="40.625" style="50" customWidth="1"/>
    <col min="32" max="32" width="4.375" style="50" customWidth="1"/>
    <col min="33" max="33" width="9.875" style="80" customWidth="1"/>
    <col min="34" max="34" width="15" style="80" customWidth="1"/>
    <col min="35" max="35" width="9.375" style="80" customWidth="1"/>
    <col min="36" max="36" width="25.375" style="80" customWidth="1"/>
    <col min="37" max="39" width="3.875" style="50" hidden="1" customWidth="1"/>
    <col min="40" max="42" width="5.125" style="50" hidden="1" customWidth="1"/>
    <col min="43" max="45" width="3.875" style="50" hidden="1" customWidth="1"/>
    <col min="46" max="48" width="5.125" style="50" hidden="1" customWidth="1"/>
    <col min="49" max="51" width="3.875" style="50" hidden="1" customWidth="1"/>
    <col min="52" max="54" width="5.125" style="50" hidden="1" customWidth="1"/>
    <col min="55" max="57" width="3.875" style="50" hidden="1" customWidth="1"/>
    <col min="58" max="61" width="5.125" style="50" hidden="1" customWidth="1"/>
    <col min="62" max="62" width="9.125" style="50" hidden="1" customWidth="1"/>
    <col min="63" max="63" width="6" style="50" hidden="1" customWidth="1"/>
    <col min="64" max="65" width="7.625" style="50" hidden="1" customWidth="1"/>
    <col min="66" max="66" width="1.125" style="50" hidden="1" customWidth="1"/>
    <col min="67" max="67" width="10.5" style="50" hidden="1" customWidth="1"/>
    <col min="68" max="68" width="9.625" style="50" hidden="1" customWidth="1"/>
    <col min="69" max="71" width="7.625" style="50" hidden="1" customWidth="1"/>
    <col min="72" max="72" width="4.5" style="50" hidden="1" customWidth="1"/>
    <col min="73" max="75" width="9.125" style="50" hidden="1" customWidth="1"/>
    <col min="76" max="77" width="7.625" style="50" hidden="1" customWidth="1"/>
    <col min="78" max="78" width="4.875" style="50" hidden="1" customWidth="1"/>
    <col min="79" max="79" width="3.5" style="50" hidden="1" customWidth="1"/>
    <col min="80" max="81" width="9" style="50" hidden="1" customWidth="1"/>
    <col min="82" max="82" width="8.375" style="50" hidden="1" customWidth="1"/>
    <col min="83" max="83" width="6.875" style="50" hidden="1" customWidth="1"/>
    <col min="84" max="16384" width="9" style="50"/>
  </cols>
  <sheetData>
    <row r="1" spans="1:83" s="10" customFormat="1" ht="30.75" customHeight="1" thickBot="1">
      <c r="A1" s="418" t="s">
        <v>90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100"/>
      <c r="AE1" s="81"/>
      <c r="AG1" s="11"/>
      <c r="AH1" s="11"/>
      <c r="AI1" s="11"/>
      <c r="AJ1" s="11"/>
    </row>
    <row r="2" spans="1:83" s="10" customFormat="1" ht="30.75" customHeight="1">
      <c r="A2" s="203" t="s">
        <v>41</v>
      </c>
      <c r="B2" s="204"/>
      <c r="C2" s="205" t="s">
        <v>133</v>
      </c>
      <c r="D2" s="206"/>
      <c r="E2" s="207"/>
      <c r="F2" s="135" t="s">
        <v>42</v>
      </c>
      <c r="G2" s="208" t="s">
        <v>134</v>
      </c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10"/>
      <c r="S2" s="13" t="s">
        <v>2</v>
      </c>
      <c r="T2" s="526" t="s">
        <v>0</v>
      </c>
      <c r="U2" s="527">
        <v>6</v>
      </c>
      <c r="V2" s="527">
        <v>0</v>
      </c>
      <c r="W2" s="528">
        <v>2</v>
      </c>
      <c r="X2" s="14" t="s">
        <v>56</v>
      </c>
      <c r="Y2" s="529"/>
      <c r="Z2" s="530"/>
      <c r="AA2" s="530"/>
      <c r="AB2" s="530"/>
      <c r="AC2" s="531"/>
      <c r="AD2" s="82"/>
      <c r="AE2" s="82"/>
      <c r="AG2" s="11" t="s">
        <v>0</v>
      </c>
      <c r="AH2" s="4" t="s">
        <v>0</v>
      </c>
      <c r="AI2" s="11"/>
      <c r="AJ2" s="11"/>
    </row>
    <row r="3" spans="1:83" s="10" customFormat="1" ht="31.5" customHeight="1">
      <c r="A3" s="214" t="s">
        <v>74</v>
      </c>
      <c r="B3" s="532"/>
      <c r="C3" s="533" t="s">
        <v>135</v>
      </c>
      <c r="D3" s="534"/>
      <c r="E3" s="534"/>
      <c r="F3" s="534"/>
      <c r="G3" s="535"/>
      <c r="H3" s="534" t="s">
        <v>136</v>
      </c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534"/>
      <c r="U3" s="534"/>
      <c r="V3" s="534"/>
      <c r="W3" s="536"/>
      <c r="X3" s="93" t="s">
        <v>2</v>
      </c>
      <c r="Y3" s="537">
        <v>9</v>
      </c>
      <c r="Z3" s="538">
        <v>9</v>
      </c>
      <c r="AA3" s="538">
        <v>9</v>
      </c>
      <c r="AB3" s="538">
        <v>9</v>
      </c>
      <c r="AC3" s="539">
        <v>9</v>
      </c>
      <c r="AG3" s="11"/>
      <c r="AH3" s="11" t="s">
        <v>0</v>
      </c>
      <c r="AI3" s="11"/>
      <c r="AJ3" s="11"/>
    </row>
    <row r="4" spans="1:83" s="10" customFormat="1">
      <c r="A4" s="214" t="s">
        <v>77</v>
      </c>
      <c r="B4" s="215"/>
      <c r="C4" s="540"/>
      <c r="D4" s="541"/>
      <c r="E4" s="541"/>
      <c r="F4" s="541"/>
      <c r="G4" s="542"/>
      <c r="H4" s="543"/>
      <c r="I4" s="543"/>
      <c r="J4" s="543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543"/>
      <c r="V4" s="543"/>
      <c r="W4" s="545"/>
      <c r="X4" s="434" t="s">
        <v>2</v>
      </c>
      <c r="Y4" s="546">
        <v>0</v>
      </c>
      <c r="Z4" s="547">
        <v>0</v>
      </c>
      <c r="AA4" s="547">
        <v>0</v>
      </c>
      <c r="AB4" s="547">
        <v>0</v>
      </c>
      <c r="AC4" s="548">
        <v>0</v>
      </c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</row>
    <row r="5" spans="1:83" s="10" customFormat="1" ht="23.25" customHeight="1">
      <c r="A5" s="216"/>
      <c r="B5" s="217"/>
      <c r="C5" s="549" t="s">
        <v>137</v>
      </c>
      <c r="D5" s="550"/>
      <c r="E5" s="550"/>
      <c r="F5" s="550"/>
      <c r="G5" s="551"/>
      <c r="H5" s="550" t="s">
        <v>138</v>
      </c>
      <c r="I5" s="550"/>
      <c r="J5" s="550"/>
      <c r="K5" s="550"/>
      <c r="L5" s="550"/>
      <c r="M5" s="550"/>
      <c r="N5" s="550"/>
      <c r="O5" s="550"/>
      <c r="P5" s="550"/>
      <c r="Q5" s="550"/>
      <c r="R5" s="550"/>
      <c r="S5" s="550"/>
      <c r="T5" s="550"/>
      <c r="U5" s="550"/>
      <c r="V5" s="550"/>
      <c r="W5" s="552"/>
      <c r="X5" s="435"/>
      <c r="Y5" s="553"/>
      <c r="Z5" s="554"/>
      <c r="AA5" s="554"/>
      <c r="AB5" s="554"/>
      <c r="AC5" s="55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83" s="10" customFormat="1" ht="21.75" customHeight="1">
      <c r="A6" s="458" t="s">
        <v>40</v>
      </c>
      <c r="B6" s="264"/>
      <c r="C6" s="556" t="s">
        <v>139</v>
      </c>
      <c r="D6" s="557"/>
      <c r="E6" s="558"/>
      <c r="F6" s="559" t="s">
        <v>140</v>
      </c>
      <c r="G6" s="560"/>
      <c r="H6" s="18" t="s">
        <v>57</v>
      </c>
      <c r="I6" s="211" t="s">
        <v>1</v>
      </c>
      <c r="J6" s="212"/>
      <c r="K6" s="213"/>
      <c r="L6" s="279" t="s">
        <v>30</v>
      </c>
      <c r="M6" s="280"/>
      <c r="N6" s="280"/>
      <c r="O6" s="280"/>
      <c r="P6" s="280"/>
      <c r="Q6" s="281"/>
      <c r="R6" s="211" t="s">
        <v>31</v>
      </c>
      <c r="S6" s="212"/>
      <c r="T6" s="212"/>
      <c r="U6" s="212"/>
      <c r="V6" s="212"/>
      <c r="W6" s="213"/>
      <c r="X6" s="313" t="s">
        <v>43</v>
      </c>
      <c r="Y6" s="314"/>
      <c r="Z6" s="314"/>
      <c r="AA6" s="314"/>
      <c r="AB6" s="314"/>
      <c r="AC6" s="315"/>
      <c r="AD6" s="50"/>
      <c r="AE6" s="561" t="s">
        <v>37</v>
      </c>
      <c r="AG6" s="177" t="s">
        <v>94</v>
      </c>
      <c r="AH6" s="562">
        <v>46329</v>
      </c>
      <c r="AI6" s="136"/>
      <c r="AJ6"/>
      <c r="AK6"/>
      <c r="AL6"/>
      <c r="AM6"/>
      <c r="AN6"/>
      <c r="AO6"/>
      <c r="AP6"/>
      <c r="AQ6"/>
      <c r="AR6"/>
      <c r="AS6"/>
      <c r="AT6"/>
      <c r="AU6"/>
      <c r="AV6"/>
      <c r="AW6"/>
    </row>
    <row r="7" spans="1:83" s="10" customFormat="1" ht="30.75" customHeight="1">
      <c r="A7" s="468" t="s">
        <v>67</v>
      </c>
      <c r="B7" s="469"/>
      <c r="C7" s="563" t="s">
        <v>141</v>
      </c>
      <c r="D7" s="564"/>
      <c r="E7" s="565"/>
      <c r="F7" s="566" t="s">
        <v>141</v>
      </c>
      <c r="G7" s="567"/>
      <c r="H7" s="19" t="str">
        <f>IF($AH$7=2,"女","男")</f>
        <v>男</v>
      </c>
      <c r="I7" s="310" t="s">
        <v>142</v>
      </c>
      <c r="J7" s="319"/>
      <c r="K7" s="320"/>
      <c r="L7" s="568"/>
      <c r="M7" s="569"/>
      <c r="N7" s="569"/>
      <c r="O7" s="569"/>
      <c r="P7" s="569"/>
      <c r="Q7" s="570"/>
      <c r="R7" s="569"/>
      <c r="S7" s="569"/>
      <c r="T7" s="569"/>
      <c r="U7" s="569"/>
      <c r="V7" s="569"/>
      <c r="W7" s="570"/>
      <c r="X7" s="571" t="s">
        <v>143</v>
      </c>
      <c r="Y7" s="572"/>
      <c r="Z7" s="572"/>
      <c r="AA7" s="572"/>
      <c r="AB7" s="572"/>
      <c r="AC7" s="573"/>
      <c r="AD7" s="574"/>
      <c r="AE7" s="83"/>
      <c r="AG7" s="114" t="s">
        <v>33</v>
      </c>
      <c r="AH7" s="575">
        <v>1</v>
      </c>
      <c r="AI7" s="11"/>
      <c r="AJ7" s="11"/>
    </row>
    <row r="8" spans="1:83" s="10" customFormat="1" ht="21" customHeight="1">
      <c r="A8" s="461" t="s">
        <v>29</v>
      </c>
      <c r="B8" s="462"/>
      <c r="C8" s="576" t="s">
        <v>144</v>
      </c>
      <c r="D8" s="576"/>
      <c r="E8" s="486"/>
      <c r="F8" s="486"/>
      <c r="G8" s="486"/>
      <c r="H8" s="577" t="s">
        <v>145</v>
      </c>
      <c r="I8" s="577"/>
      <c r="J8" s="578"/>
      <c r="K8" s="579"/>
      <c r="L8" s="580"/>
      <c r="M8" s="580"/>
      <c r="N8" s="581"/>
      <c r="O8" s="569"/>
      <c r="P8" s="569"/>
      <c r="Q8" s="569"/>
      <c r="R8" s="569"/>
      <c r="S8" s="569"/>
      <c r="T8" s="569"/>
      <c r="U8" s="569"/>
      <c r="V8" s="569"/>
      <c r="W8" s="569"/>
      <c r="X8" s="569"/>
      <c r="Y8" s="569"/>
      <c r="Z8" s="569"/>
      <c r="AA8" s="569"/>
      <c r="AB8" s="569"/>
      <c r="AC8" s="582"/>
      <c r="AE8" s="583"/>
      <c r="AG8" s="38" t="s">
        <v>50</v>
      </c>
      <c r="AH8" s="584" t="e">
        <f>DATEDIF(C8,AH6+1,"y")</f>
        <v>#VALUE!</v>
      </c>
      <c r="AJ8" s="11"/>
    </row>
    <row r="9" spans="1:83" s="10" customFormat="1" ht="20.25" customHeight="1">
      <c r="A9" s="470" t="s">
        <v>75</v>
      </c>
      <c r="B9" s="471"/>
      <c r="C9" s="585" t="s">
        <v>146</v>
      </c>
      <c r="D9" s="586"/>
      <c r="E9" s="586"/>
      <c r="F9" s="586"/>
      <c r="G9" s="586"/>
      <c r="H9" s="586"/>
      <c r="I9" s="586"/>
      <c r="J9" s="586"/>
      <c r="K9" s="586"/>
      <c r="L9" s="587"/>
      <c r="M9" s="456" t="s">
        <v>36</v>
      </c>
      <c r="N9" s="588">
        <v>5</v>
      </c>
      <c r="O9" s="589">
        <v>6</v>
      </c>
      <c r="P9" s="211" t="s">
        <v>46</v>
      </c>
      <c r="Q9" s="212"/>
      <c r="R9" s="212"/>
      <c r="S9" s="212"/>
      <c r="T9" s="212"/>
      <c r="U9" s="212"/>
      <c r="V9" s="213"/>
      <c r="W9" s="211" t="s">
        <v>45</v>
      </c>
      <c r="X9" s="212"/>
      <c r="Y9" s="212"/>
      <c r="Z9" s="212"/>
      <c r="AA9" s="212"/>
      <c r="AB9" s="212"/>
      <c r="AC9" s="479"/>
      <c r="AD9" s="82"/>
      <c r="AE9" s="82"/>
      <c r="AI9" s="11"/>
      <c r="AJ9" s="11"/>
    </row>
    <row r="10" spans="1:83" s="10" customFormat="1" ht="21" customHeight="1">
      <c r="A10" s="459" t="s">
        <v>76</v>
      </c>
      <c r="B10" s="460"/>
      <c r="C10" s="590"/>
      <c r="D10" s="591"/>
      <c r="E10" s="591"/>
      <c r="F10" s="591"/>
      <c r="G10" s="591"/>
      <c r="H10" s="591"/>
      <c r="I10" s="591"/>
      <c r="J10" s="591"/>
      <c r="K10" s="591"/>
      <c r="L10" s="592"/>
      <c r="M10" s="457"/>
      <c r="N10" s="593"/>
      <c r="O10" s="594"/>
      <c r="P10" s="595" t="s">
        <v>147</v>
      </c>
      <c r="Q10" s="596"/>
      <c r="R10" s="596"/>
      <c r="S10" s="596"/>
      <c r="T10" s="596"/>
      <c r="U10" s="596"/>
      <c r="V10" s="471"/>
      <c r="W10" s="267" t="s">
        <v>148</v>
      </c>
      <c r="X10" s="447"/>
      <c r="Y10" s="447"/>
      <c r="Z10" s="447"/>
      <c r="AA10" s="447"/>
      <c r="AB10" s="447"/>
      <c r="AC10" s="448"/>
      <c r="AD10" s="597"/>
      <c r="AE10" s="597"/>
      <c r="AG10" s="11"/>
      <c r="AH10" s="11"/>
      <c r="AI10" s="11"/>
      <c r="AJ10" s="11"/>
    </row>
    <row r="11" spans="1:83" s="10" customFormat="1" ht="21" customHeight="1">
      <c r="A11" s="463" t="s">
        <v>28</v>
      </c>
      <c r="B11" s="464"/>
      <c r="C11" s="598" t="s">
        <v>95</v>
      </c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600"/>
      <c r="O11" s="601"/>
      <c r="P11" s="602" t="s">
        <v>149</v>
      </c>
      <c r="Q11" s="603"/>
      <c r="R11" s="603"/>
      <c r="S11" s="603"/>
      <c r="T11" s="603"/>
      <c r="U11" s="603"/>
      <c r="V11" s="460"/>
      <c r="W11" s="449"/>
      <c r="X11" s="450"/>
      <c r="Y11" s="450"/>
      <c r="Z11" s="450"/>
      <c r="AA11" s="450"/>
      <c r="AB11" s="450"/>
      <c r="AC11" s="451"/>
      <c r="AD11" s="597"/>
      <c r="AE11" s="597"/>
      <c r="AG11" s="11"/>
      <c r="AH11" s="11"/>
      <c r="AI11" s="11"/>
      <c r="AJ11" s="11"/>
      <c r="BS11" s="21" t="s">
        <v>15</v>
      </c>
      <c r="BT11" s="22"/>
      <c r="BU11" s="22"/>
      <c r="BV11" s="22"/>
      <c r="BW11" s="22"/>
      <c r="BX11" s="22"/>
      <c r="BY11" s="23"/>
      <c r="BZ11" s="24" t="s">
        <v>11</v>
      </c>
      <c r="CA11" s="25"/>
      <c r="CB11" s="25"/>
      <c r="CC11" s="25"/>
      <c r="CD11" s="25"/>
      <c r="CE11" s="26"/>
    </row>
    <row r="12" spans="1:83" s="10" customFormat="1" ht="13.5" customHeight="1">
      <c r="A12" s="27" t="s">
        <v>22</v>
      </c>
      <c r="B12" s="224" t="s">
        <v>23</v>
      </c>
      <c r="C12" s="225"/>
      <c r="D12" s="225"/>
      <c r="E12" s="225"/>
      <c r="F12" s="225"/>
      <c r="G12" s="226"/>
      <c r="H12" s="305" t="s">
        <v>26</v>
      </c>
      <c r="I12" s="225"/>
      <c r="J12" s="226"/>
      <c r="K12" s="305" t="s">
        <v>27</v>
      </c>
      <c r="L12" s="225"/>
      <c r="M12" s="225"/>
      <c r="N12" s="604" t="s">
        <v>32</v>
      </c>
      <c r="O12" s="83"/>
      <c r="W12" s="7"/>
      <c r="X12" s="7"/>
      <c r="Y12" s="7"/>
      <c r="Z12" s="7"/>
      <c r="AA12" s="7"/>
      <c r="AB12" s="7"/>
      <c r="AC12" s="16"/>
      <c r="AG12" s="11"/>
      <c r="AH12" s="11"/>
      <c r="AI12" s="605" t="s">
        <v>150</v>
      </c>
      <c r="AJ12" s="11"/>
      <c r="AK12" s="28" t="s">
        <v>12</v>
      </c>
      <c r="AL12" s="29"/>
      <c r="AM12" s="29"/>
      <c r="AN12" s="29"/>
      <c r="AO12" s="29"/>
      <c r="AP12" s="30"/>
      <c r="AQ12" s="24" t="s">
        <v>13</v>
      </c>
      <c r="AR12" s="25"/>
      <c r="AS12" s="25"/>
      <c r="AT12" s="25"/>
      <c r="AU12" s="25"/>
      <c r="AV12" s="26"/>
      <c r="AW12" s="31" t="s">
        <v>16</v>
      </c>
      <c r="AX12" s="32"/>
      <c r="AY12" s="32"/>
      <c r="AZ12" s="32"/>
      <c r="BA12" s="32"/>
      <c r="BB12" s="33"/>
      <c r="BC12" s="21" t="s">
        <v>17</v>
      </c>
      <c r="BD12" s="22"/>
      <c r="BE12" s="22"/>
      <c r="BF12" s="22"/>
      <c r="BG12" s="22"/>
      <c r="BH12" s="23"/>
      <c r="BJ12" s="10" t="s">
        <v>44</v>
      </c>
      <c r="BL12" s="10" t="s">
        <v>3</v>
      </c>
      <c r="BM12" s="10" t="s">
        <v>14</v>
      </c>
      <c r="BO12" s="10" t="s">
        <v>3</v>
      </c>
      <c r="BP12" s="10" t="s">
        <v>4</v>
      </c>
      <c r="BS12" s="34" t="s">
        <v>5</v>
      </c>
      <c r="BT12" s="17" t="s">
        <v>6</v>
      </c>
      <c r="BU12" s="17" t="s">
        <v>7</v>
      </c>
      <c r="BV12" s="17"/>
      <c r="BW12" s="17" t="s">
        <v>8</v>
      </c>
      <c r="BX12" s="17" t="s">
        <v>9</v>
      </c>
      <c r="BY12" s="20" t="s">
        <v>10</v>
      </c>
      <c r="BZ12" s="34" t="s">
        <v>5</v>
      </c>
      <c r="CA12" s="17" t="s">
        <v>6</v>
      </c>
      <c r="CB12" s="17" t="s">
        <v>7</v>
      </c>
      <c r="CC12" s="17" t="s">
        <v>8</v>
      </c>
      <c r="CD12" s="17" t="s">
        <v>9</v>
      </c>
      <c r="CE12" s="20" t="s">
        <v>10</v>
      </c>
    </row>
    <row r="13" spans="1:83" ht="12.6" customHeight="1">
      <c r="A13" s="606" t="s">
        <v>129</v>
      </c>
      <c r="B13" s="607" t="s">
        <v>151</v>
      </c>
      <c r="C13" s="608"/>
      <c r="D13" s="608"/>
      <c r="E13" s="608"/>
      <c r="F13" s="608"/>
      <c r="G13" s="609"/>
      <c r="H13" s="1" t="s">
        <v>24</v>
      </c>
      <c r="I13" s="5"/>
      <c r="J13" s="610">
        <v>27668</v>
      </c>
      <c r="K13" s="611">
        <f>IF($J13&lt;&gt;"",IF($AG13="0-",AQ13,IF($AG13="+0",AW13,IF($AG13="+-",BC13,AK13))),"")</f>
        <v>20</v>
      </c>
      <c r="L13" s="612">
        <f>IF($J13&lt;&gt;"",IF($AG13="0-",AR13,IF($AG13="+0",AX13,IF($AG13="+-",BD13,AL13))),"")</f>
        <v>9</v>
      </c>
      <c r="M13" s="611">
        <f>IF($J13&lt;&gt;"",IF($AG13="0-",AS13,IF($AG13="+0",AY13,IF($AG13="+-",BE13,AM13))),"")</f>
        <v>0</v>
      </c>
      <c r="N13" s="6"/>
      <c r="O13" s="4"/>
      <c r="P13" s="4"/>
      <c r="Q13" s="4"/>
      <c r="R13" s="4"/>
      <c r="S13" s="4"/>
      <c r="T13" s="4"/>
      <c r="U13" s="49"/>
      <c r="V13" s="49"/>
      <c r="W13" s="49"/>
      <c r="X13" s="49"/>
      <c r="Y13" s="4"/>
      <c r="Z13" s="4"/>
      <c r="AA13" s="4"/>
      <c r="AB13" s="49"/>
      <c r="AC13" s="613"/>
      <c r="AD13" s="49"/>
      <c r="AE13" s="49"/>
      <c r="AF13" s="55"/>
      <c r="AG13" s="614"/>
      <c r="AH13" s="472" t="str">
        <f>IF(AG13&lt;&gt;"",VLOOKUP(AG13,$AI$13:$AJ$16,2),"")</f>
        <v/>
      </c>
      <c r="AI13" s="615"/>
      <c r="AJ13" s="616" t="s">
        <v>21</v>
      </c>
      <c r="AK13" s="44">
        <f>IF(AO13&gt;=12,DATEDIF(BL13,BO13,"y")+1,DATEDIF(BL13,BO13,"y"))</f>
        <v>20</v>
      </c>
      <c r="AL13" s="44">
        <f>IF(AO13&gt;=12,AO13-12,AO13)</f>
        <v>9</v>
      </c>
      <c r="AM13" s="45">
        <f>IF(AP13&lt;=15,"半",0)</f>
        <v>0</v>
      </c>
      <c r="AN13" s="41">
        <f>DATEDIF(BL13,BO13,"y")</f>
        <v>20</v>
      </c>
      <c r="AO13" s="42">
        <f>IF(AP13&gt;=16,DATEDIF(BL13,BO13,"ym")+1,DATEDIF(BL13,BO13,"ym"))</f>
        <v>9</v>
      </c>
      <c r="AP13" s="43">
        <f>DATEDIF(BL13,BO13,"md")</f>
        <v>29</v>
      </c>
      <c r="AQ13" s="44">
        <f>IF(AU13&gt;=12,DATEDIF(BL13,BP13,"y")+1,DATEDIF(BL13,BP13,"y"))</f>
        <v>20</v>
      </c>
      <c r="AR13" s="44">
        <f>IF(AU13&gt;=12,AU13-12,AU13)</f>
        <v>8</v>
      </c>
      <c r="AS13" s="45" t="str">
        <f>IF(AV13&lt;=15,"半",0)</f>
        <v>半</v>
      </c>
      <c r="AT13" s="41">
        <f>DATEDIF(BL13,BP13,"y")</f>
        <v>20</v>
      </c>
      <c r="AU13" s="42">
        <f>IF(AV13&gt;=16,DATEDIF(BL13,BP13,"ym")+1,DATEDIF(BL13,BP13,"ym"))</f>
        <v>8</v>
      </c>
      <c r="AV13" s="43">
        <f>DATEDIF(BL13,BP13,"md")</f>
        <v>14</v>
      </c>
      <c r="AW13" s="44">
        <f>IF(BA13&gt;=12,DATEDIF(BM13,BO13,"y")+1,DATEDIF(BM13,BO13,"y"))</f>
        <v>20</v>
      </c>
      <c r="AX13" s="44">
        <f>IF(BA13&gt;=12,BA13-12,BA13)</f>
        <v>8</v>
      </c>
      <c r="AY13" s="45" t="str">
        <f>IF(BB13&lt;=15,"半",0)</f>
        <v>半</v>
      </c>
      <c r="AZ13" s="41">
        <f>DATEDIF(BM13,BO13,"y")</f>
        <v>20</v>
      </c>
      <c r="BA13" s="42">
        <f>IF(BB13&gt;=16,DATEDIF(BM13,BO13,"ym")+1,DATEDIF(BM13,BO13,"ym"))</f>
        <v>8</v>
      </c>
      <c r="BB13" s="42">
        <f>DATEDIF(BM13,BO13,"md")</f>
        <v>14</v>
      </c>
      <c r="BC13" s="44">
        <f>IF(BG13&gt;=12,DATEDIF(BM13,BP13,"y")+1,DATEDIF(BM13,BP13,"y"))</f>
        <v>20</v>
      </c>
      <c r="BD13" s="44">
        <f>IF(BG13&gt;=12,BG13-12,BG13)</f>
        <v>8</v>
      </c>
      <c r="BE13" s="45">
        <f>IF(BH13&lt;=15,"半",0)</f>
        <v>0</v>
      </c>
      <c r="BF13" s="41">
        <f>DATEDIF(BM13,BP13,"y")</f>
        <v>20</v>
      </c>
      <c r="BG13" s="42">
        <f>IF(BH13&gt;=16,DATEDIF(BM13,BP13,"ym")+1,DATEDIF(BM13,BP13,"ym"))</f>
        <v>8</v>
      </c>
      <c r="BH13" s="43">
        <f>DATEDIF(BM13,BP13,"md")</f>
        <v>30</v>
      </c>
      <c r="BI13" s="42"/>
      <c r="BJ13" s="49">
        <f>IF(J14="現在",$AH$6,J14)</f>
        <v>35242</v>
      </c>
      <c r="BK13" s="42">
        <v>2</v>
      </c>
      <c r="BL13" s="51">
        <f>IF(DAY(J13)&lt;=15,J13-DAY(J13)+1,J13-DAY(J13)+16)</f>
        <v>27668</v>
      </c>
      <c r="BM13" s="51">
        <f>IF(DAY(BL13)=1,BL13+15,BV13)</f>
        <v>27683</v>
      </c>
      <c r="BN13" s="52"/>
      <c r="BO13" s="116">
        <f>IF(CE13&gt;=16,CC13,IF(J14="現在",$AH$6-CE13+15,J14-CE13+15))</f>
        <v>35246</v>
      </c>
      <c r="BP13" s="53">
        <f>IF(DAY(BO13)=15,BO13-DAY(BO13),BO13-DAY(BO13)+15)</f>
        <v>35231</v>
      </c>
      <c r="BQ13" s="52"/>
      <c r="BR13" s="52"/>
      <c r="BS13" s="50">
        <f>YEAR(J13)</f>
        <v>1975</v>
      </c>
      <c r="BT13" s="50">
        <f>MONTH(J13)+1</f>
        <v>11</v>
      </c>
      <c r="BU13" s="54" t="str">
        <f>CONCATENATE(BS13,"/",BT13,"/",1)</f>
        <v>1975/11/1</v>
      </c>
      <c r="BV13" s="54">
        <f>BU13+1-1</f>
        <v>27699</v>
      </c>
      <c r="BW13" s="54">
        <f>BU13-1</f>
        <v>27698</v>
      </c>
      <c r="BX13" s="50">
        <f>DAY(BW13)</f>
        <v>31</v>
      </c>
      <c r="BY13" s="50">
        <f>DAY(J13)</f>
        <v>1</v>
      </c>
      <c r="BZ13" s="50">
        <f>YEAR(BJ13)</f>
        <v>1996</v>
      </c>
      <c r="CA13" s="50">
        <f>IF(MONTH(BJ13)=12,MONTH(BJ13)-12+1,MONTH(BJ13)+1)</f>
        <v>7</v>
      </c>
      <c r="CB13" s="54" t="str">
        <f>IF(CA13=1,CONCATENATE(BZ13+1,"/",CA13,"/",1),CONCATENATE(BZ13,"/",CA13,"/",1))</f>
        <v>1996/7/1</v>
      </c>
      <c r="CC13" s="54">
        <f>CB13-1</f>
        <v>35246</v>
      </c>
      <c r="CD13" s="50">
        <f>DAY(CC13)</f>
        <v>30</v>
      </c>
      <c r="CE13" s="50">
        <f>DAY(BJ13)</f>
        <v>26</v>
      </c>
    </row>
    <row r="14" spans="1:83" ht="12.6" customHeight="1">
      <c r="A14" s="617"/>
      <c r="B14" s="618"/>
      <c r="C14" s="619"/>
      <c r="D14" s="619"/>
      <c r="E14" s="619"/>
      <c r="F14" s="619"/>
      <c r="G14" s="620"/>
      <c r="H14" s="2" t="s">
        <v>25</v>
      </c>
      <c r="I14" s="2"/>
      <c r="J14" s="621">
        <v>35242</v>
      </c>
      <c r="K14" s="622"/>
      <c r="L14" s="623"/>
      <c r="M14" s="622"/>
      <c r="N14" s="6"/>
      <c r="O14" s="4"/>
      <c r="P14" s="4"/>
      <c r="Q14" s="4"/>
      <c r="R14" s="4"/>
      <c r="S14" s="4"/>
      <c r="T14" s="4"/>
      <c r="U14" s="49"/>
      <c r="V14" s="49"/>
      <c r="W14" s="49"/>
      <c r="X14" s="49"/>
      <c r="Y14" s="4"/>
      <c r="Z14" s="4"/>
      <c r="AA14" s="4"/>
      <c r="AB14" s="49"/>
      <c r="AC14" s="613"/>
      <c r="AD14" s="49"/>
      <c r="AE14" s="49"/>
      <c r="AF14" s="55"/>
      <c r="AG14" s="624"/>
      <c r="AH14" s="473"/>
      <c r="AI14" s="615" t="s">
        <v>68</v>
      </c>
      <c r="AJ14" s="616" t="s">
        <v>20</v>
      </c>
      <c r="AK14" s="44"/>
      <c r="AL14" s="44"/>
      <c r="AM14" s="45"/>
      <c r="AN14" s="41"/>
      <c r="AO14" s="42"/>
      <c r="AP14" s="43"/>
      <c r="AQ14" s="44"/>
      <c r="AR14" s="44"/>
      <c r="AS14" s="45"/>
      <c r="AT14" s="41"/>
      <c r="AU14" s="42"/>
      <c r="AV14" s="43"/>
      <c r="AW14" s="44"/>
      <c r="AX14" s="44"/>
      <c r="AY14" s="45"/>
      <c r="AZ14" s="41"/>
      <c r="BA14" s="42"/>
      <c r="BB14" s="42"/>
      <c r="BC14" s="44"/>
      <c r="BD14" s="44"/>
      <c r="BE14" s="45"/>
      <c r="BF14" s="41"/>
      <c r="BG14" s="42"/>
      <c r="BH14" s="43"/>
      <c r="BI14" s="42"/>
      <c r="BJ14" s="49"/>
      <c r="BK14" s="42"/>
      <c r="BL14" s="51"/>
      <c r="BM14" s="51"/>
      <c r="BN14" s="52"/>
      <c r="BO14" s="53"/>
      <c r="BP14" s="53"/>
      <c r="BQ14" s="52"/>
      <c r="BR14" s="52"/>
      <c r="BU14" s="54"/>
      <c r="BV14" s="54"/>
      <c r="BW14" s="54"/>
      <c r="CB14" s="54"/>
      <c r="CC14" s="54"/>
    </row>
    <row r="15" spans="1:83" ht="12.6" customHeight="1">
      <c r="A15" s="385"/>
      <c r="B15" s="625" t="s">
        <v>152</v>
      </c>
      <c r="C15" s="626"/>
      <c r="D15" s="626"/>
      <c r="E15" s="626"/>
      <c r="F15" s="626"/>
      <c r="G15" s="627"/>
      <c r="H15" s="1" t="s">
        <v>24</v>
      </c>
      <c r="I15" s="5"/>
      <c r="J15" s="628">
        <v>35243</v>
      </c>
      <c r="K15" s="611">
        <f>IF($J15&lt;&gt;"",IF($AG15="0-",AQ15,IF($AG15="+0",AW15,IF($AG15="+-",BC15,AK15))),"")</f>
        <v>4</v>
      </c>
      <c r="L15" s="612">
        <f>IF($J15&lt;&gt;"",IF($AG15="0-",AR15,IF($AG15="+0",AX15,IF($AG15="+-",BD15,AL15))),"")</f>
        <v>0</v>
      </c>
      <c r="M15" s="611">
        <f>IF($J15&lt;&gt;"",IF($AG15="0-",AS15,IF($AG15="+0",AY15,IF($AG15="+-",BE15,AM15))),"")</f>
        <v>0</v>
      </c>
      <c r="N15" s="6"/>
      <c r="O15" s="4"/>
      <c r="P15" s="4"/>
      <c r="Q15" s="4"/>
      <c r="R15" s="4"/>
      <c r="S15" s="4"/>
      <c r="T15" s="4"/>
      <c r="U15" s="49"/>
      <c r="V15" s="49"/>
      <c r="W15" s="49"/>
      <c r="X15" s="49"/>
      <c r="Y15" s="4"/>
      <c r="Z15" s="4"/>
      <c r="AA15" s="4"/>
      <c r="AB15" s="49"/>
      <c r="AC15" s="613"/>
      <c r="AD15" s="49"/>
      <c r="AE15" s="49"/>
      <c r="AF15" s="55"/>
      <c r="AG15" s="614" t="s">
        <v>69</v>
      </c>
      <c r="AH15" s="472" t="str">
        <f>IF(AG15&lt;&gt;"",VLOOKUP(AG15,$AI$13:$AJ$16,2),"")</f>
        <v>自が半月後</v>
      </c>
      <c r="AI15" s="615" t="s">
        <v>69</v>
      </c>
      <c r="AJ15" s="616" t="s">
        <v>19</v>
      </c>
      <c r="AK15" s="44">
        <f>IF(AO15&gt;=12,DATEDIF(BL15,BO15,"y")+1,DATEDIF(BL15,BO15,"y"))</f>
        <v>4</v>
      </c>
      <c r="AL15" s="44">
        <f>IF(AO15&gt;=12,AO15-12,AO15)</f>
        <v>0</v>
      </c>
      <c r="AM15" s="45" t="str">
        <f>IF(AP15&lt;=15,"半",0)</f>
        <v>半</v>
      </c>
      <c r="AN15" s="58">
        <f>DATEDIF(BL15,BO15,"y")</f>
        <v>4</v>
      </c>
      <c r="AO15" s="59">
        <f>IF(AP15&gt;=16,DATEDIF(BL15,BO15,"ym")+1,DATEDIF(BL15,BO15,"ym"))</f>
        <v>0</v>
      </c>
      <c r="AP15" s="60">
        <f>DATEDIF(BL15,BO15,"md")</f>
        <v>14</v>
      </c>
      <c r="AQ15" s="44">
        <f>IF(AU15&gt;=12,DATEDIF(BL15,BP15,"y")+1,DATEDIF(BL15,BP15,"y"))</f>
        <v>4</v>
      </c>
      <c r="AR15" s="44">
        <f>IF(AU15&gt;=12,AU15-12,AU15)</f>
        <v>0</v>
      </c>
      <c r="AS15" s="45">
        <f>IF(AV15&lt;=15,"半",0)</f>
        <v>0</v>
      </c>
      <c r="AT15" s="58">
        <f>DATEDIF(BL15,BP15,"y")</f>
        <v>3</v>
      </c>
      <c r="AU15" s="59">
        <f>IF(AV15&gt;=16,DATEDIF(BL15,BP15,"ym")+1,DATEDIF(BL15,BP15,"ym"))</f>
        <v>12</v>
      </c>
      <c r="AV15" s="60">
        <f>DATEDIF(BL15,BP15,"md")</f>
        <v>30</v>
      </c>
      <c r="AW15" s="44">
        <f>IF(BA15&gt;=12,DATEDIF(BM15,BO15,"y")+1,DATEDIF(BM15,BO15,"y"))</f>
        <v>4</v>
      </c>
      <c r="AX15" s="44">
        <f>IF(BA15&gt;=12,BA15-12,BA15)</f>
        <v>0</v>
      </c>
      <c r="AY15" s="45">
        <f>IF(BB15&lt;=15,"半",0)</f>
        <v>0</v>
      </c>
      <c r="AZ15" s="58">
        <f>DATEDIF(BM15,BO15,"y")</f>
        <v>3</v>
      </c>
      <c r="BA15" s="59">
        <f>IF(BB15&gt;=16,DATEDIF(BM15,BO15,"ym")+1,DATEDIF(BM15,BO15,"ym"))</f>
        <v>12</v>
      </c>
      <c r="BB15" s="59">
        <f>DATEDIF(BM15,BO15,"md")</f>
        <v>29</v>
      </c>
      <c r="BC15" s="44">
        <f>IF(BG15&gt;=12,DATEDIF(BM15,BP15,"y")+1,DATEDIF(BM15,BP15,"y"))</f>
        <v>3</v>
      </c>
      <c r="BD15" s="44">
        <f>IF(BG15&gt;=12,BG15-12,BG15)</f>
        <v>11</v>
      </c>
      <c r="BE15" s="45" t="str">
        <f>IF(BH15&lt;=15,"半",0)</f>
        <v>半</v>
      </c>
      <c r="BF15" s="58">
        <f>DATEDIF(BM15,BP15,"y")</f>
        <v>3</v>
      </c>
      <c r="BG15" s="59">
        <f>IF(BH15&gt;=16,DATEDIF(BM15,BP15,"ym")+1,DATEDIF(BM15,BP15,"ym"))</f>
        <v>11</v>
      </c>
      <c r="BH15" s="60">
        <f>DATEDIF(BM15,BP15,"md")</f>
        <v>14</v>
      </c>
      <c r="BI15" s="42"/>
      <c r="BJ15" s="49">
        <f>IF(J16="現在",$AH$6,J16)</f>
        <v>36704</v>
      </c>
      <c r="BK15" s="42">
        <v>0</v>
      </c>
      <c r="BL15" s="51">
        <f>IF(DAY(J15)&lt;=15,J15-DAY(J15)+1,J15-DAY(J15)+16)</f>
        <v>35232</v>
      </c>
      <c r="BM15" s="51">
        <f>IF(DAY(BL15)=1,BL15+15,BV15)</f>
        <v>35247</v>
      </c>
      <c r="BN15" s="52"/>
      <c r="BO15" s="116">
        <f>IF(CE15&gt;=16,CC15,IF(J16="現在",$AH$6-CE15+15,J16-CE15+15))</f>
        <v>36707</v>
      </c>
      <c r="BP15" s="53">
        <f>IF(DAY(BO15)=15,BO15-DAY(BO15),BO15-DAY(BO15)+15)</f>
        <v>36692</v>
      </c>
      <c r="BQ15" s="52"/>
      <c r="BR15" s="52"/>
      <c r="BS15" s="50">
        <f>YEAR(J15)</f>
        <v>1996</v>
      </c>
      <c r="BT15" s="50">
        <f>MONTH(J15)+1</f>
        <v>7</v>
      </c>
      <c r="BU15" s="54" t="str">
        <f>CONCATENATE(BS15,"/",BT15,"/",1)</f>
        <v>1996/7/1</v>
      </c>
      <c r="BV15" s="54">
        <f>BU15+1-1</f>
        <v>35247</v>
      </c>
      <c r="BW15" s="54">
        <f>BU15-1</f>
        <v>35246</v>
      </c>
      <c r="BX15" s="50">
        <f>DAY(BW15)</f>
        <v>30</v>
      </c>
      <c r="BY15" s="50">
        <f>DAY(J15)</f>
        <v>27</v>
      </c>
      <c r="BZ15" s="50">
        <f>YEAR(BJ15)</f>
        <v>2000</v>
      </c>
      <c r="CA15" s="50">
        <f>IF(MONTH(BJ15)=12,MONTH(BJ15)-12+1,MONTH(BJ15)+1)</f>
        <v>7</v>
      </c>
      <c r="CB15" s="54" t="str">
        <f>IF(CA15=1,CONCATENATE(BZ15+1,"/",CA15,"/",1),CONCATENATE(BZ15,"/",CA15,"/",1))</f>
        <v>2000/7/1</v>
      </c>
      <c r="CC15" s="54">
        <f>CB15-1</f>
        <v>36707</v>
      </c>
      <c r="CD15" s="50">
        <f>DAY(CC15)</f>
        <v>30</v>
      </c>
      <c r="CE15" s="50">
        <f>DAY(BJ15)</f>
        <v>27</v>
      </c>
    </row>
    <row r="16" spans="1:83" ht="12.6" customHeight="1">
      <c r="A16" s="386"/>
      <c r="B16" s="629"/>
      <c r="C16" s="630"/>
      <c r="D16" s="630"/>
      <c r="E16" s="630"/>
      <c r="F16" s="630"/>
      <c r="G16" s="631"/>
      <c r="H16" s="2" t="s">
        <v>25</v>
      </c>
      <c r="I16" s="2"/>
      <c r="J16" s="632">
        <v>36704</v>
      </c>
      <c r="K16" s="622"/>
      <c r="L16" s="623"/>
      <c r="M16" s="622"/>
      <c r="N16" s="633" t="s">
        <v>153</v>
      </c>
      <c r="O16" s="634"/>
      <c r="P16" s="634"/>
      <c r="Q16" s="634"/>
      <c r="R16" s="634"/>
      <c r="S16" s="634"/>
      <c r="T16" s="634"/>
      <c r="U16" s="634"/>
      <c r="V16" s="634"/>
      <c r="W16" s="634"/>
      <c r="X16" s="634"/>
      <c r="Y16" s="634"/>
      <c r="Z16" s="634"/>
      <c r="AA16" s="634"/>
      <c r="AB16" s="634"/>
      <c r="AC16" s="635"/>
      <c r="AD16" s="49"/>
      <c r="AE16" s="49"/>
      <c r="AF16" s="55"/>
      <c r="AG16" s="636"/>
      <c r="AH16" s="473"/>
      <c r="AI16" s="615" t="s">
        <v>70</v>
      </c>
      <c r="AJ16" s="616" t="s">
        <v>18</v>
      </c>
      <c r="AK16" s="44"/>
      <c r="AL16" s="44"/>
      <c r="AM16" s="45"/>
      <c r="AN16" s="41"/>
      <c r="AO16" s="42"/>
      <c r="AP16" s="43"/>
      <c r="AQ16" s="44"/>
      <c r="AR16" s="44"/>
      <c r="AS16" s="45"/>
      <c r="AT16" s="41"/>
      <c r="AU16" s="42"/>
      <c r="AV16" s="43"/>
      <c r="AW16" s="44"/>
      <c r="AX16" s="44"/>
      <c r="AY16" s="45"/>
      <c r="AZ16" s="41"/>
      <c r="BA16" s="42"/>
      <c r="BB16" s="42"/>
      <c r="BC16" s="44"/>
      <c r="BD16" s="44"/>
      <c r="BE16" s="45"/>
      <c r="BF16" s="41"/>
      <c r="BG16" s="42"/>
      <c r="BH16" s="43"/>
      <c r="BI16" s="42"/>
      <c r="BJ16" s="49"/>
      <c r="BK16" s="42"/>
      <c r="BL16" s="51"/>
      <c r="BM16" s="51"/>
      <c r="BN16" s="52"/>
      <c r="BO16" s="53"/>
      <c r="BP16" s="53"/>
      <c r="BQ16" s="52"/>
      <c r="BR16" s="52"/>
      <c r="BU16" s="54"/>
      <c r="BV16" s="54"/>
      <c r="BW16" s="54"/>
      <c r="CB16" s="54"/>
      <c r="CC16" s="54"/>
    </row>
    <row r="17" spans="1:83" ht="12.6" customHeight="1">
      <c r="A17" s="606" t="s">
        <v>129</v>
      </c>
      <c r="B17" s="637" t="s">
        <v>154</v>
      </c>
      <c r="C17" s="638"/>
      <c r="D17" s="638"/>
      <c r="E17" s="638"/>
      <c r="F17" s="638"/>
      <c r="G17" s="639"/>
      <c r="H17" s="1" t="s">
        <v>24</v>
      </c>
      <c r="I17" s="5"/>
      <c r="J17" s="610">
        <v>36800</v>
      </c>
      <c r="K17" s="640">
        <f>IF($J17&lt;&gt;"",IF($AG17="0-",AQ17,IF($AG17="+0",AW17,IF($AG17="+-",BC17,AK17))),"")</f>
        <v>26</v>
      </c>
      <c r="L17" s="641">
        <f>IF($J17&lt;&gt;"",IF($AG17="0-",AR17,IF($AG17="+0",AX17,IF($AG17="+-",BD17,AL17))),"")</f>
        <v>1</v>
      </c>
      <c r="M17" s="640" t="str">
        <f>IF($J17&lt;&gt;"",IF($AG17="0-",AS17,IF($AG17="+0",AY17,IF($AG17="+-",BE17,AM17))),"")</f>
        <v>半</v>
      </c>
      <c r="N17" s="633"/>
      <c r="O17" s="634"/>
      <c r="P17" s="634"/>
      <c r="Q17" s="634"/>
      <c r="R17" s="634"/>
      <c r="S17" s="634"/>
      <c r="T17" s="634"/>
      <c r="U17" s="634"/>
      <c r="V17" s="634"/>
      <c r="W17" s="634"/>
      <c r="X17" s="634"/>
      <c r="Y17" s="634"/>
      <c r="Z17" s="634"/>
      <c r="AA17" s="634"/>
      <c r="AB17" s="634"/>
      <c r="AC17" s="635"/>
      <c r="AD17" s="49"/>
      <c r="AE17" s="49"/>
      <c r="AF17" s="55"/>
      <c r="AG17" s="614"/>
      <c r="AH17" s="472" t="str">
        <f>IF(AG17&lt;&gt;"",VLOOKUP(AG17,$AI$13:$AJ$16,2),"")</f>
        <v/>
      </c>
      <c r="AI17"/>
      <c r="AJ17"/>
      <c r="AK17" s="44">
        <f>IF(AO17&gt;=12,DATEDIF(BL17,BO17,"y")+1,DATEDIF(BL17,BO17,"y"))</f>
        <v>26</v>
      </c>
      <c r="AL17" s="44">
        <f>IF(AO17&gt;=12,AO17-12,AO17)</f>
        <v>1</v>
      </c>
      <c r="AM17" s="45" t="str">
        <f>IF(AP17&lt;=15,"半",0)</f>
        <v>半</v>
      </c>
      <c r="AN17" s="41">
        <f>DATEDIF(BL17,BO17,"y")</f>
        <v>26</v>
      </c>
      <c r="AO17" s="42">
        <f>IF(AP17&gt;=16,DATEDIF(BL17,BO17,"ym")+1,DATEDIF(BL17,BO17,"ym"))</f>
        <v>1</v>
      </c>
      <c r="AP17" s="43">
        <f>DATEDIF(BL17,BO17,"md")</f>
        <v>14</v>
      </c>
      <c r="AQ17" s="44">
        <f>IF(AU17&gt;=12,DATEDIF(BL17,BP17,"y")+1,DATEDIF(BL17,BP17,"y"))</f>
        <v>26</v>
      </c>
      <c r="AR17" s="44">
        <f>IF(AU17&gt;=12,AU17-12,AU17)</f>
        <v>1</v>
      </c>
      <c r="AS17" s="45">
        <f>IF(AV17&lt;=15,"半",0)</f>
        <v>0</v>
      </c>
      <c r="AT17" s="41">
        <f>DATEDIF(BL17,BP17,"y")</f>
        <v>26</v>
      </c>
      <c r="AU17" s="42">
        <f>IF(AV17&gt;=16,DATEDIF(BL17,BP17,"ym")+1,DATEDIF(BL17,BP17,"ym"))</f>
        <v>1</v>
      </c>
      <c r="AV17" s="43">
        <f>DATEDIF(BL17,BP17,"md")</f>
        <v>30</v>
      </c>
      <c r="AW17" s="44">
        <f>IF(BA17&gt;=12,DATEDIF(BM17,BO17,"y")+1,DATEDIF(BM17,BO17,"y"))</f>
        <v>26</v>
      </c>
      <c r="AX17" s="44">
        <f>IF(BA17&gt;=12,BA17-12,BA17)</f>
        <v>1</v>
      </c>
      <c r="AY17" s="45">
        <f>IF(BB17&lt;=15,"半",0)</f>
        <v>0</v>
      </c>
      <c r="AZ17" s="41">
        <f>DATEDIF(BM17,BO17,"y")</f>
        <v>26</v>
      </c>
      <c r="BA17" s="42">
        <f>IF(BB17&gt;=16,DATEDIF(BM17,BO17,"ym")+1,DATEDIF(BM17,BO17,"ym"))</f>
        <v>1</v>
      </c>
      <c r="BB17" s="42">
        <f>DATEDIF(BM17,BO17,"md")</f>
        <v>30</v>
      </c>
      <c r="BC17" s="44">
        <f>IF(BG17&gt;=12,DATEDIF(BM17,BP17,"y")+1,DATEDIF(BM17,BP17,"y"))</f>
        <v>26</v>
      </c>
      <c r="BD17" s="44">
        <f>IF(BG17&gt;=12,BG17-12,BG17)</f>
        <v>0</v>
      </c>
      <c r="BE17" s="45" t="str">
        <f>IF(BH17&lt;=15,"半",0)</f>
        <v>半</v>
      </c>
      <c r="BF17" s="41">
        <f>DATEDIF(BM17,BP17,"y")</f>
        <v>26</v>
      </c>
      <c r="BG17" s="42">
        <f>IF(BH17&gt;=16,DATEDIF(BM17,BP17,"ym")+1,DATEDIF(BM17,BP17,"ym"))</f>
        <v>0</v>
      </c>
      <c r="BH17" s="43">
        <f>DATEDIF(BM17,BP17,"md")</f>
        <v>15</v>
      </c>
      <c r="BI17" s="42"/>
      <c r="BJ17" s="49">
        <f>IF(J18="現在",$AH$6,J18)</f>
        <v>46329</v>
      </c>
      <c r="BK17" s="42">
        <v>1</v>
      </c>
      <c r="BL17" s="51">
        <f>IF(DAY(J17)&lt;=15,J17-DAY(J17)+1,J17-DAY(J17)+16)</f>
        <v>36800</v>
      </c>
      <c r="BM17" s="51">
        <f>IF(DAY(BL17)=1,BL17+15,BV17)</f>
        <v>36815</v>
      </c>
      <c r="BN17" s="52"/>
      <c r="BO17" s="116">
        <f>IF(CE17&gt;=16,CC17,IF(J18="現在",$AH$6-CE17+15,J18-CE17+15))</f>
        <v>46341</v>
      </c>
      <c r="BP17" s="53">
        <f>IF(DAY(BO17)=15,BO17-DAY(BO17),BO17-DAY(BO17)+15)</f>
        <v>46326</v>
      </c>
      <c r="BQ17" s="52"/>
      <c r="BR17" s="52"/>
      <c r="BS17" s="50">
        <f>YEAR(J17)</f>
        <v>2000</v>
      </c>
      <c r="BT17" s="50">
        <f>MONTH(J17)+1</f>
        <v>11</v>
      </c>
      <c r="BU17" s="54" t="str">
        <f>CONCATENATE(BS17,"/",BT17,"/",1)</f>
        <v>2000/11/1</v>
      </c>
      <c r="BV17" s="54">
        <f>BU17+1-1</f>
        <v>36831</v>
      </c>
      <c r="BW17" s="54">
        <f>BU17-1</f>
        <v>36830</v>
      </c>
      <c r="BX17" s="50">
        <f>DAY(BW17)</f>
        <v>31</v>
      </c>
      <c r="BY17" s="50">
        <f>DAY(J17)</f>
        <v>1</v>
      </c>
      <c r="BZ17" s="50">
        <f>YEAR(BJ17)</f>
        <v>2026</v>
      </c>
      <c r="CA17" s="50">
        <f>IF(MONTH(BJ17)=12,MONTH(BJ17)-12+1,MONTH(BJ17)+1)</f>
        <v>12</v>
      </c>
      <c r="CB17" s="54" t="str">
        <f>IF(CA17=1,CONCATENATE(BZ17+1,"/",CA17,"/",1),CONCATENATE(BZ17,"/",CA17,"/",1))</f>
        <v>2026/12/1</v>
      </c>
      <c r="CC17" s="54">
        <f>CB17-1</f>
        <v>46356</v>
      </c>
      <c r="CD17" s="50">
        <f>DAY(CC17)</f>
        <v>30</v>
      </c>
      <c r="CE17" s="50">
        <f>DAY(BJ17)</f>
        <v>3</v>
      </c>
    </row>
    <row r="18" spans="1:83" ht="12.6" customHeight="1">
      <c r="A18" s="617"/>
      <c r="B18" s="642"/>
      <c r="C18" s="642"/>
      <c r="D18" s="642"/>
      <c r="E18" s="642"/>
      <c r="F18" s="642"/>
      <c r="G18" s="643"/>
      <c r="H18" s="2" t="s">
        <v>25</v>
      </c>
      <c r="I18" s="2"/>
      <c r="J18" s="632" t="s">
        <v>71</v>
      </c>
      <c r="K18" s="644"/>
      <c r="L18" s="645"/>
      <c r="M18" s="644"/>
      <c r="N18" s="6"/>
      <c r="O18" s="646"/>
      <c r="P18" s="646"/>
      <c r="Q18" s="646"/>
      <c r="R18" s="646"/>
      <c r="S18" s="646"/>
      <c r="T18" s="646"/>
      <c r="U18" s="646"/>
      <c r="V18" s="646"/>
      <c r="W18" s="646"/>
      <c r="X18" s="646"/>
      <c r="Y18" s="646"/>
      <c r="Z18" s="646"/>
      <c r="AA18" s="646"/>
      <c r="AB18" s="646"/>
      <c r="AC18" s="613"/>
      <c r="AD18" s="49"/>
      <c r="AE18" s="49"/>
      <c r="AF18" s="55"/>
      <c r="AG18" s="636"/>
      <c r="AH18" s="473"/>
      <c r="AI18"/>
      <c r="AJ18"/>
      <c r="AK18" s="44"/>
      <c r="AL18" s="44"/>
      <c r="AM18" s="45"/>
      <c r="AN18" s="41"/>
      <c r="AO18" s="42"/>
      <c r="AP18" s="43"/>
      <c r="AQ18" s="44"/>
      <c r="AR18" s="44"/>
      <c r="AS18" s="45"/>
      <c r="AT18" s="41"/>
      <c r="AU18" s="42"/>
      <c r="AV18" s="43"/>
      <c r="AW18" s="44"/>
      <c r="AX18" s="44"/>
      <c r="AY18" s="45"/>
      <c r="AZ18" s="41"/>
      <c r="BA18" s="42"/>
      <c r="BB18" s="42"/>
      <c r="BC18" s="44"/>
      <c r="BD18" s="44"/>
      <c r="BE18" s="45"/>
      <c r="BF18" s="41"/>
      <c r="BG18" s="42"/>
      <c r="BH18" s="43"/>
      <c r="BI18" s="42"/>
      <c r="BJ18" s="49"/>
      <c r="BK18" s="42"/>
      <c r="BL18" s="51"/>
      <c r="BM18" s="51"/>
      <c r="BN18" s="52"/>
      <c r="BO18" s="53"/>
      <c r="BP18" s="53"/>
      <c r="BQ18" s="52"/>
      <c r="BR18" s="52"/>
      <c r="BU18" s="54"/>
      <c r="BV18" s="54"/>
      <c r="BW18" s="54"/>
      <c r="CB18" s="54"/>
      <c r="CC18" s="54"/>
    </row>
    <row r="19" spans="1:83" ht="12.6" customHeight="1">
      <c r="A19" s="647"/>
      <c r="B19" s="648"/>
      <c r="C19" s="626"/>
      <c r="D19" s="626"/>
      <c r="E19" s="626"/>
      <c r="F19" s="626"/>
      <c r="G19" s="627"/>
      <c r="H19" s="5" t="s">
        <v>24</v>
      </c>
      <c r="I19" s="5"/>
      <c r="J19" s="610"/>
      <c r="K19" s="640" t="str">
        <f>IF($J19&lt;&gt;"",IF($AG19="0-",AQ19,IF($AG19="+0",AW19,IF($AG19="+-",BC19,AK19))),"")</f>
        <v/>
      </c>
      <c r="L19" s="641" t="str">
        <f>IF($J19&lt;&gt;"",IF($AG19="0-",AR19,IF($AG19="+0",AX19,IF($AG19="+-",BD19,AL19))),"")</f>
        <v/>
      </c>
      <c r="M19" s="640" t="str">
        <f>IF($J19&lt;&gt;"",IF($AG19="0-",AS19,IF($AG19="+0",AY19,IF($AG19="+-",BE19,AM19))),"")</f>
        <v/>
      </c>
      <c r="N19" s="6"/>
      <c r="O19" s="646"/>
      <c r="P19" s="646"/>
      <c r="Q19" s="646"/>
      <c r="R19" s="646"/>
      <c r="S19" s="646"/>
      <c r="T19" s="646"/>
      <c r="U19" s="646"/>
      <c r="V19" s="646"/>
      <c r="W19" s="646"/>
      <c r="X19" s="646"/>
      <c r="Y19" s="646"/>
      <c r="Z19" s="646"/>
      <c r="AA19" s="646"/>
      <c r="AB19" s="646"/>
      <c r="AC19" s="613"/>
      <c r="AD19" s="49"/>
      <c r="AE19" s="49"/>
      <c r="AF19" s="55"/>
      <c r="AG19" s="614"/>
      <c r="AH19" s="472" t="str">
        <f>IF(AG19&lt;&gt;"",VLOOKUP(AG19,$AI$13:$AJ$16,2),"")</f>
        <v/>
      </c>
      <c r="AI19"/>
      <c r="AJ19"/>
      <c r="AK19" s="44">
        <f>IF(AO19&gt;=12,DATEDIF(BL19,BO19,"y")+1,DATEDIF(BL19,BO19,"y"))</f>
        <v>0</v>
      </c>
      <c r="AL19" s="44">
        <f>IF(AO19&gt;=12,AO19-12,AO19)</f>
        <v>0</v>
      </c>
      <c r="AM19" s="45" t="str">
        <f>IF(AP19&lt;=15,"半",0)</f>
        <v>半</v>
      </c>
      <c r="AN19" s="41">
        <f>DATEDIF(BL19,BO19,"y")</f>
        <v>0</v>
      </c>
      <c r="AO19" s="42">
        <f>IF(AP19&gt;=16,DATEDIF(BL19,BO19,"ym")+1,DATEDIF(BL19,BO19,"ym"))</f>
        <v>0</v>
      </c>
      <c r="AP19" s="43">
        <f>DATEDIF(BL19,BO19,"md")</f>
        <v>14</v>
      </c>
      <c r="AQ19" s="44" t="e">
        <f>IF(AU19&gt;=12,DATEDIF(BL19,BP19,"y")+1,DATEDIF(BL19,BP19,"y"))</f>
        <v>#NUM!</v>
      </c>
      <c r="AR19" s="44" t="e">
        <f>IF(AU19&gt;=12,AU19-12,AU19)</f>
        <v>#NUM!</v>
      </c>
      <c r="AS19" s="45" t="e">
        <f>IF(AV19&lt;=15,"半",0)</f>
        <v>#NUM!</v>
      </c>
      <c r="AT19" s="41" t="e">
        <f>DATEDIF(BL19,BP19,"y")</f>
        <v>#NUM!</v>
      </c>
      <c r="AU19" s="42" t="e">
        <f>IF(AV19&gt;=16,DATEDIF(BL19,BP19,"ym")+1,DATEDIF(BL19,BP19,"ym"))</f>
        <v>#NUM!</v>
      </c>
      <c r="AV19" s="43" t="e">
        <f>DATEDIF(BL19,BP19,"md")</f>
        <v>#NUM!</v>
      </c>
      <c r="AW19" s="44" t="e">
        <f>IF(BA19&gt;=12,DATEDIF(BM19,BO19,"y")+1,DATEDIF(BM19,BO19,"y"))</f>
        <v>#NUM!</v>
      </c>
      <c r="AX19" s="44" t="e">
        <f>IF(BA19&gt;=12,BA19-12,BA19)</f>
        <v>#NUM!</v>
      </c>
      <c r="AY19" s="45" t="e">
        <f>IF(BB19&lt;=15,"半",0)</f>
        <v>#NUM!</v>
      </c>
      <c r="AZ19" s="41" t="e">
        <f>DATEDIF(BM19,BO19,"y")</f>
        <v>#NUM!</v>
      </c>
      <c r="BA19" s="42" t="e">
        <f>IF(BB19&gt;=16,DATEDIF(BM19,BO19,"ym")+1,DATEDIF(BM19,BO19,"ym"))</f>
        <v>#NUM!</v>
      </c>
      <c r="BB19" s="42" t="e">
        <f>DATEDIF(BM19,BO19,"md")</f>
        <v>#NUM!</v>
      </c>
      <c r="BC19" s="44" t="e">
        <f>IF(BG19&gt;=12,DATEDIF(BM19,BP19,"y")+1,DATEDIF(BM19,BP19,"y"))</f>
        <v>#NUM!</v>
      </c>
      <c r="BD19" s="44" t="e">
        <f>IF(BG19&gt;=12,BG19-12,BG19)</f>
        <v>#NUM!</v>
      </c>
      <c r="BE19" s="45" t="e">
        <f>IF(BH19&lt;=15,"半",0)</f>
        <v>#NUM!</v>
      </c>
      <c r="BF19" s="41" t="e">
        <f>DATEDIF(BM19,BP19,"y")</f>
        <v>#NUM!</v>
      </c>
      <c r="BG19" s="42" t="e">
        <f>IF(BH19&gt;=16,DATEDIF(BM19,BP19,"ym")+1,DATEDIF(BM19,BP19,"ym"))</f>
        <v>#NUM!</v>
      </c>
      <c r="BH19" s="43" t="e">
        <f>DATEDIF(BM19,BP19,"md")</f>
        <v>#NUM!</v>
      </c>
      <c r="BI19" s="42"/>
      <c r="BJ19" s="49">
        <f>IF(J20="現在",$AH$6,J20)</f>
        <v>0</v>
      </c>
      <c r="BK19" s="42">
        <v>2</v>
      </c>
      <c r="BL19" s="51">
        <f>IF(DAY(J19)&lt;=15,J19-DAY(J19)+1,J19-DAY(J19)+16)</f>
        <v>1</v>
      </c>
      <c r="BM19" s="51">
        <f>IF(DAY(BL19)=1,BL19+15,BV19)</f>
        <v>16</v>
      </c>
      <c r="BN19" s="52"/>
      <c r="BO19" s="116">
        <f>IF(CE19&gt;=16,CC19,IF(J20="現在",$AH$6-CE19+15,J20-CE19+15))</f>
        <v>15</v>
      </c>
      <c r="BP19" s="53">
        <f>IF(DAY(BO19)=15,BO19-DAY(BO19),BO19-DAY(BO19)+15)</f>
        <v>0</v>
      </c>
      <c r="BQ19" s="52"/>
      <c r="BR19" s="52"/>
      <c r="BS19" s="50">
        <f>YEAR(J19)</f>
        <v>1900</v>
      </c>
      <c r="BT19" s="50">
        <f>MONTH(J19)+1</f>
        <v>2</v>
      </c>
      <c r="BU19" s="54" t="str">
        <f>CONCATENATE(BS19,"/",BT19,"/",1)</f>
        <v>1900/2/1</v>
      </c>
      <c r="BV19" s="54">
        <f>BU19+1-1</f>
        <v>32</v>
      </c>
      <c r="BW19" s="54">
        <f>BU19-1</f>
        <v>31</v>
      </c>
      <c r="BX19" s="50">
        <f>DAY(BW19)</f>
        <v>31</v>
      </c>
      <c r="BY19" s="50">
        <f>DAY(J19)</f>
        <v>0</v>
      </c>
      <c r="BZ19" s="50">
        <f>YEAR(BJ19)</f>
        <v>1900</v>
      </c>
      <c r="CA19" s="50">
        <f>IF(MONTH(BJ19)=12,MONTH(BJ19)-12+1,MONTH(BJ19)+1)</f>
        <v>2</v>
      </c>
      <c r="CB19" s="54" t="str">
        <f>IF(CA19=1,CONCATENATE(BZ19+1,"/",CA19,"/",1),CONCATENATE(BZ19,"/",CA19,"/",1))</f>
        <v>1900/2/1</v>
      </c>
      <c r="CC19" s="54">
        <f>CB19-1</f>
        <v>31</v>
      </c>
      <c r="CD19" s="50">
        <f>DAY(CC19)</f>
        <v>31</v>
      </c>
      <c r="CE19" s="50">
        <f>DAY(BJ19)</f>
        <v>0</v>
      </c>
    </row>
    <row r="20" spans="1:83" ht="12.6" customHeight="1">
      <c r="A20" s="649"/>
      <c r="B20" s="629"/>
      <c r="C20" s="630"/>
      <c r="D20" s="630"/>
      <c r="E20" s="630"/>
      <c r="F20" s="630"/>
      <c r="G20" s="631"/>
      <c r="H20" s="2" t="s">
        <v>25</v>
      </c>
      <c r="I20" s="2"/>
      <c r="J20" s="632"/>
      <c r="K20" s="644"/>
      <c r="L20" s="645"/>
      <c r="M20" s="644"/>
      <c r="N20" s="6"/>
      <c r="O20" s="4"/>
      <c r="P20" s="4"/>
      <c r="Q20" s="4"/>
      <c r="R20" s="4"/>
      <c r="S20" s="4"/>
      <c r="T20" s="4"/>
      <c r="U20" s="49"/>
      <c r="V20" s="49"/>
      <c r="W20" s="49"/>
      <c r="X20" s="49"/>
      <c r="Y20" s="4"/>
      <c r="Z20" s="4"/>
      <c r="AA20" s="4"/>
      <c r="AB20" s="49"/>
      <c r="AC20" s="613"/>
      <c r="AD20" s="49"/>
      <c r="AE20" s="49"/>
      <c r="AF20" s="55"/>
      <c r="AG20" s="636"/>
      <c r="AH20" s="473"/>
      <c r="AI20"/>
      <c r="AJ20"/>
      <c r="AK20" s="44"/>
      <c r="AL20" s="44"/>
      <c r="AM20" s="45"/>
      <c r="AN20" s="41"/>
      <c r="AO20" s="42"/>
      <c r="AP20" s="43"/>
      <c r="AQ20" s="44"/>
      <c r="AR20" s="44"/>
      <c r="AS20" s="45"/>
      <c r="AT20" s="41"/>
      <c r="AU20" s="42"/>
      <c r="AV20" s="43"/>
      <c r="AW20" s="44"/>
      <c r="AX20" s="44"/>
      <c r="AY20" s="45"/>
      <c r="AZ20" s="41"/>
      <c r="BA20" s="42"/>
      <c r="BB20" s="42"/>
      <c r="BC20" s="44"/>
      <c r="BD20" s="44"/>
      <c r="BE20" s="45"/>
      <c r="BF20" s="41"/>
      <c r="BG20" s="42"/>
      <c r="BH20" s="43"/>
      <c r="BI20" s="42"/>
      <c r="BJ20" s="49"/>
      <c r="BK20" s="42"/>
      <c r="BL20" s="51"/>
      <c r="BM20" s="51"/>
      <c r="BN20" s="52"/>
      <c r="BO20" s="53"/>
      <c r="BP20" s="53"/>
      <c r="BQ20" s="52"/>
      <c r="BR20" s="52"/>
      <c r="BU20" s="54"/>
      <c r="BV20" s="54"/>
      <c r="BW20" s="54"/>
      <c r="CB20" s="54"/>
      <c r="CC20" s="54"/>
    </row>
    <row r="21" spans="1:83" ht="12.6" customHeight="1">
      <c r="A21" s="650"/>
      <c r="B21" s="648" t="s">
        <v>155</v>
      </c>
      <c r="C21" s="280"/>
      <c r="D21" s="280"/>
      <c r="E21" s="280"/>
      <c r="F21" s="280"/>
      <c r="G21" s="281"/>
      <c r="H21" s="3" t="s">
        <v>24</v>
      </c>
      <c r="I21" s="101"/>
      <c r="J21" s="651">
        <v>17624</v>
      </c>
      <c r="K21" s="611">
        <f>IF($J21&lt;&gt;"",IF($AG21="0-",AQ21,IF($AG21="+0",AW21,IF($AG21="+-",BC21,AK21))),"")</f>
        <v>1</v>
      </c>
      <c r="L21" s="612">
        <f>IF($J21&lt;&gt;"",IF($AG21="0-",AR21,IF($AG21="+0",AX21,IF($AG21="+-",BD21,AL21))),"")</f>
        <v>9</v>
      </c>
      <c r="M21" s="611">
        <f>IF($J21&lt;&gt;"",IF($AG21="0-",AS21,IF($AG21="+0",AY21,IF($AG21="+-",BE21,AM21))),"")</f>
        <v>0</v>
      </c>
      <c r="N21" s="35"/>
      <c r="O21" s="36"/>
      <c r="P21" s="36"/>
      <c r="Q21" s="36" t="s">
        <v>37</v>
      </c>
      <c r="R21" s="36" t="s">
        <v>37</v>
      </c>
      <c r="S21" s="36"/>
      <c r="T21" s="36"/>
      <c r="U21" s="10"/>
      <c r="V21" s="10"/>
      <c r="W21" s="10" t="s">
        <v>37</v>
      </c>
      <c r="X21" s="10"/>
      <c r="Y21" s="36"/>
      <c r="Z21" s="36"/>
      <c r="AA21" s="36"/>
      <c r="AB21" s="10"/>
      <c r="AC21" s="613"/>
      <c r="AD21" s="49"/>
      <c r="AE21" s="49"/>
      <c r="AF21" s="55"/>
      <c r="AG21" s="614"/>
      <c r="AH21" s="472" t="str">
        <f>IF(AG21&lt;&gt;"",VLOOKUP(AG21,$AI$13:$AJ$16,2),"")</f>
        <v/>
      </c>
      <c r="AI21" s="50"/>
      <c r="AJ21" s="50"/>
      <c r="AK21" s="39">
        <f>IF(AO21&gt;=12,DATEDIF(BL21,BO21,"y")+1,DATEDIF(BL21,BO21,"y"))</f>
        <v>1</v>
      </c>
      <c r="AL21" s="39">
        <f>IF(AO21&gt;=12,AO21-12,AO21)</f>
        <v>9</v>
      </c>
      <c r="AM21" s="40">
        <f>IF(AP21&lt;=15,"半",0)</f>
        <v>0</v>
      </c>
      <c r="AN21" s="41">
        <f>DATEDIF(BL21,BO21,"y")</f>
        <v>1</v>
      </c>
      <c r="AO21" s="42">
        <f>IF(AP21&gt;=16,DATEDIF(BL21,BO21,"ym")+1,DATEDIF(BL21,BO21,"ym"))</f>
        <v>9</v>
      </c>
      <c r="AP21" s="43">
        <f>DATEDIF(BL21,BO21,"md")</f>
        <v>30</v>
      </c>
      <c r="AQ21" s="44">
        <f>IF(AU21&gt;=12,DATEDIF(BL21,BP21,"y")+1,DATEDIF(BL21,BP21,"y"))</f>
        <v>1</v>
      </c>
      <c r="AR21" s="44">
        <f>IF(AU21&gt;=12,AU21-12,AU21)</f>
        <v>8</v>
      </c>
      <c r="AS21" s="45" t="str">
        <f>IF(AV21&lt;=15,"半",0)</f>
        <v>半</v>
      </c>
      <c r="AT21" s="46">
        <f>DATEDIF(BL21,BP21,"y")</f>
        <v>1</v>
      </c>
      <c r="AU21" s="47">
        <f>IF(AV21&gt;=16,DATEDIF(BL21,BP21,"ym")+1,DATEDIF(BL21,BP21,"ym"))</f>
        <v>8</v>
      </c>
      <c r="AV21" s="48">
        <f>DATEDIF(BL21,BP21,"md")</f>
        <v>14</v>
      </c>
      <c r="AW21" s="44">
        <f>IF(BA21&gt;=12,DATEDIF(BM21,BO21,"y")+1,DATEDIF(BM21,BO21,"y"))</f>
        <v>1</v>
      </c>
      <c r="AX21" s="44">
        <f>IF(BA21&gt;=12,BA21-12,BA21)</f>
        <v>8</v>
      </c>
      <c r="AY21" s="45" t="str">
        <f>IF(BB21&lt;=15,"半",0)</f>
        <v>半</v>
      </c>
      <c r="AZ21" s="46">
        <f>DATEDIF(BM21,BO21,"y")</f>
        <v>1</v>
      </c>
      <c r="BA21" s="47">
        <f>IF(BB21&gt;=16,DATEDIF(BM21,BO21,"ym")+1,DATEDIF(BM21,BO21,"ym"))</f>
        <v>8</v>
      </c>
      <c r="BB21" s="47">
        <f>DATEDIF(BM21,BO21,"md")</f>
        <v>15</v>
      </c>
      <c r="BC21" s="44">
        <f>IF(BG21&gt;=12,DATEDIF(BM21,BP21,"y")+1,DATEDIF(BM21,BP21,"y"))</f>
        <v>1</v>
      </c>
      <c r="BD21" s="44">
        <f>IF(BG21&gt;=12,BG21-12,BG21)</f>
        <v>8</v>
      </c>
      <c r="BE21" s="45">
        <f>IF(BH21&lt;=15,"半",0)</f>
        <v>0</v>
      </c>
      <c r="BF21" s="46">
        <f>DATEDIF(BM21,BP21,"y")</f>
        <v>1</v>
      </c>
      <c r="BG21" s="47">
        <f>IF(BH21&gt;=16,DATEDIF(BM21,BP21,"ym")+1,DATEDIF(BM21,BP21,"ym"))</f>
        <v>8</v>
      </c>
      <c r="BH21" s="48">
        <f>DATEDIF(BM21,BP21,"md")</f>
        <v>29</v>
      </c>
      <c r="BI21" s="42"/>
      <c r="BJ21" s="49">
        <f>IF(J22="現在",$AH$6,J22)</f>
        <v>18263</v>
      </c>
      <c r="BK21" s="50">
        <v>0</v>
      </c>
      <c r="BL21" s="51">
        <f>IF(DAY(J21)&lt;=15,J21-DAY(J21)+1,J21-DAY(J21)+16)</f>
        <v>17624</v>
      </c>
      <c r="BM21" s="51">
        <f>IF(DAY(BL21)=1,BL21+15,BV21)</f>
        <v>17639</v>
      </c>
      <c r="BN21" s="52"/>
      <c r="BO21" s="116">
        <f>IF(CE21&gt;=16,CC21,IF(J22="現在",$AH$6-CE21+15,J22-CE21+15))</f>
        <v>18263</v>
      </c>
      <c r="BP21" s="53">
        <f>IF(DAY(BO21)=15,BO21-DAY(BO21),BO21-DAY(BO21)+15)</f>
        <v>18247</v>
      </c>
      <c r="BQ21" s="52"/>
      <c r="BR21" s="52"/>
      <c r="BS21" s="50">
        <f>YEAR(J21)</f>
        <v>1948</v>
      </c>
      <c r="BT21" s="50">
        <f>MONTH(J21)+1</f>
        <v>5</v>
      </c>
      <c r="BU21" s="54" t="str">
        <f>CONCATENATE(BS21,"/",BT21,"/",1)</f>
        <v>1948/5/1</v>
      </c>
      <c r="BV21" s="54">
        <f>BU21+1-1</f>
        <v>17654</v>
      </c>
      <c r="BW21" s="54">
        <f>BU21-1</f>
        <v>17653</v>
      </c>
      <c r="BX21" s="50">
        <f>DAY(BW21)</f>
        <v>30</v>
      </c>
      <c r="BY21" s="50">
        <f>DAY(J21)</f>
        <v>1</v>
      </c>
      <c r="BZ21" s="50">
        <f>YEAR(BJ21)</f>
        <v>1949</v>
      </c>
      <c r="CA21" s="50">
        <f>IF(MONTH(BJ21)=12,MONTH(BJ21)-12+1,MONTH(BJ21)+1)</f>
        <v>1</v>
      </c>
      <c r="CB21" s="54" t="str">
        <f>IF(CA21=1,CONCATENATE(BZ21+1,"/",CA21,"/",1),CONCATENATE(BZ21,"/",CA21,"/",1))</f>
        <v>1950/1/1</v>
      </c>
      <c r="CC21" s="54">
        <f>CB21-1</f>
        <v>18263</v>
      </c>
      <c r="CD21" s="50">
        <f>DAY(CC21)</f>
        <v>31</v>
      </c>
      <c r="CE21" s="50">
        <f>DAY(BJ21)</f>
        <v>31</v>
      </c>
    </row>
    <row r="22" spans="1:83" ht="12.6" customHeight="1">
      <c r="A22" s="652"/>
      <c r="B22" s="653"/>
      <c r="C22" s="654"/>
      <c r="D22" s="654"/>
      <c r="E22" s="654"/>
      <c r="F22" s="654"/>
      <c r="G22" s="655"/>
      <c r="H22" s="2" t="s">
        <v>25</v>
      </c>
      <c r="I22" s="2"/>
      <c r="J22" s="621">
        <v>18263</v>
      </c>
      <c r="K22" s="622"/>
      <c r="L22" s="623"/>
      <c r="M22" s="622"/>
      <c r="N22" s="6"/>
      <c r="O22" s="4"/>
      <c r="P22" s="4"/>
      <c r="Q22" s="4" t="s">
        <v>37</v>
      </c>
      <c r="R22" s="4" t="s">
        <v>37</v>
      </c>
      <c r="S22" s="4" t="s">
        <v>37</v>
      </c>
      <c r="T22" s="4" t="s">
        <v>37</v>
      </c>
      <c r="U22" s="4" t="s">
        <v>37</v>
      </c>
      <c r="V22" s="4" t="s">
        <v>37</v>
      </c>
      <c r="W22" s="4" t="s">
        <v>37</v>
      </c>
      <c r="X22" s="4" t="s">
        <v>37</v>
      </c>
      <c r="Y22" s="4" t="s">
        <v>37</v>
      </c>
      <c r="Z22" s="4" t="s">
        <v>37</v>
      </c>
      <c r="AA22" s="4" t="s">
        <v>37</v>
      </c>
      <c r="AB22" s="4" t="s">
        <v>37</v>
      </c>
      <c r="AC22" s="613"/>
      <c r="AD22" s="49"/>
      <c r="AE22" s="49"/>
      <c r="AF22" s="55"/>
      <c r="AG22" s="636"/>
      <c r="AH22" s="473"/>
      <c r="AI22" s="50"/>
      <c r="AJ22" s="50"/>
      <c r="AK22" s="39"/>
      <c r="AL22" s="39"/>
      <c r="AM22" s="40"/>
      <c r="AN22" s="41"/>
      <c r="AO22" s="42"/>
      <c r="AP22" s="43"/>
      <c r="AQ22" s="44"/>
      <c r="AR22" s="44"/>
      <c r="AS22" s="45"/>
      <c r="AT22" s="41"/>
      <c r="AU22" s="42"/>
      <c r="AV22" s="43"/>
      <c r="AW22" s="44"/>
      <c r="AX22" s="44"/>
      <c r="AY22" s="45"/>
      <c r="AZ22" s="41"/>
      <c r="BA22" s="42"/>
      <c r="BB22" s="42"/>
      <c r="BC22" s="44"/>
      <c r="BD22" s="44"/>
      <c r="BE22" s="45"/>
      <c r="BF22" s="41"/>
      <c r="BG22" s="42"/>
      <c r="BH22" s="43"/>
      <c r="BI22" s="42"/>
      <c r="BJ22" s="49"/>
      <c r="BL22" s="51"/>
      <c r="BM22" s="51"/>
      <c r="BN22" s="52"/>
      <c r="BO22" s="53"/>
      <c r="BP22" s="53"/>
      <c r="BQ22" s="52"/>
      <c r="BR22" s="52"/>
      <c r="BU22" s="54"/>
      <c r="BV22" s="54"/>
      <c r="BW22" s="54"/>
      <c r="CB22" s="54"/>
      <c r="CC22" s="54"/>
    </row>
    <row r="23" spans="1:83" ht="12.6" customHeight="1">
      <c r="A23" s="650"/>
      <c r="B23" s="648" t="s">
        <v>156</v>
      </c>
      <c r="C23" s="626"/>
      <c r="D23" s="626"/>
      <c r="E23" s="626"/>
      <c r="F23" s="626"/>
      <c r="G23" s="627"/>
      <c r="H23" s="1" t="s">
        <v>24</v>
      </c>
      <c r="I23" s="5"/>
      <c r="J23" s="610">
        <v>18264</v>
      </c>
      <c r="K23" s="611">
        <f>IF($J23&lt;&gt;"",IF($AG23="0-",AQ23,IF($AG23="+0",AW23,IF($AG23="+-",BC23,AK23))),"")</f>
        <v>30</v>
      </c>
      <c r="L23" s="612">
        <f>IF($J23&lt;&gt;"",IF($AG23="0-",AR23,IF($AG23="+0",AX23,IF($AG23="+-",BD23,AL23))),"")</f>
        <v>10</v>
      </c>
      <c r="M23" s="611" t="str">
        <f>IF($J23&lt;&gt;"",IF($AG23="0-",AS23,IF($AG23="+0",AY23,IF($AG23="+-",BE23,AM23))),"")</f>
        <v>半</v>
      </c>
      <c r="N23" s="6"/>
      <c r="O23" s="4"/>
      <c r="P23" s="4"/>
      <c r="Q23" s="4"/>
      <c r="R23" s="4"/>
      <c r="T23" s="4"/>
      <c r="U23" s="49"/>
      <c r="V23" s="49"/>
      <c r="W23" s="49"/>
      <c r="X23" s="49"/>
      <c r="Y23" s="4"/>
      <c r="Z23" s="4"/>
      <c r="AA23" s="4"/>
      <c r="AB23" s="49"/>
      <c r="AC23" s="613"/>
      <c r="AD23" s="49"/>
      <c r="AE23" s="49"/>
      <c r="AF23" s="55"/>
      <c r="AG23" s="614" t="s">
        <v>70</v>
      </c>
      <c r="AH23" s="472" t="str">
        <f>IF(AG23&lt;&gt;"",VLOOKUP(AG23,$AI$13:$AJ$16,2),"")</f>
        <v>至が半月前</v>
      </c>
      <c r="AI23" s="50"/>
      <c r="AJ23" s="50"/>
      <c r="AK23" s="44">
        <f>IF(AO23&gt;=12,DATEDIF(BL23,BO23,"y")+1,DATEDIF(BL23,BO23,"y"))</f>
        <v>30</v>
      </c>
      <c r="AL23" s="44">
        <f>IF(AO23&gt;=12,AO23-12,AO23)</f>
        <v>11</v>
      </c>
      <c r="AM23" s="45">
        <f>IF(AP23&lt;=15,"半",0)</f>
        <v>0</v>
      </c>
      <c r="AN23" s="41">
        <f>DATEDIF(BL23,BO23,"y")</f>
        <v>30</v>
      </c>
      <c r="AO23" s="42">
        <f>IF(AP23&gt;=16,DATEDIF(BL23,BO23,"ym")+1,DATEDIF(BL23,BO23,"ym"))</f>
        <v>11</v>
      </c>
      <c r="AP23" s="43">
        <f>DATEDIF(BL23,BO23,"md")</f>
        <v>29</v>
      </c>
      <c r="AQ23" s="44">
        <f>IF(AU23&gt;=12,DATEDIF(BL23,BP23,"y")+1,DATEDIF(BL23,BP23,"y"))</f>
        <v>30</v>
      </c>
      <c r="AR23" s="44">
        <f>IF(AU23&gt;=12,AU23-12,AU23)</f>
        <v>10</v>
      </c>
      <c r="AS23" s="45" t="str">
        <f>IF(AV23&lt;=15,"半",0)</f>
        <v>半</v>
      </c>
      <c r="AT23" s="41">
        <f>DATEDIF(BL23,BP23,"y")</f>
        <v>30</v>
      </c>
      <c r="AU23" s="42">
        <f>IF(AV23&gt;=16,DATEDIF(BL23,BP23,"ym")+1,DATEDIF(BL23,BP23,"ym"))</f>
        <v>10</v>
      </c>
      <c r="AV23" s="43">
        <f>DATEDIF(BL23,BP23,"md")</f>
        <v>14</v>
      </c>
      <c r="AW23" s="44">
        <f>IF(BA23&gt;=12,DATEDIF(BM23,BO23,"y")+1,DATEDIF(BM23,BO23,"y"))</f>
        <v>30</v>
      </c>
      <c r="AX23" s="44">
        <f>IF(BA23&gt;=12,BA23-12,BA23)</f>
        <v>10</v>
      </c>
      <c r="AY23" s="45" t="str">
        <f>IF(BB23&lt;=15,"半",0)</f>
        <v>半</v>
      </c>
      <c r="AZ23" s="41">
        <f>DATEDIF(BM23,BO23,"y")</f>
        <v>30</v>
      </c>
      <c r="BA23" s="42">
        <f>IF(BB23&gt;=16,DATEDIF(BM23,BO23,"ym")+1,DATEDIF(BM23,BO23,"ym"))</f>
        <v>10</v>
      </c>
      <c r="BB23" s="42">
        <f>DATEDIF(BM23,BO23,"md")</f>
        <v>14</v>
      </c>
      <c r="BC23" s="44">
        <f>IF(BG23&gt;=12,DATEDIF(BM23,BP23,"y")+1,DATEDIF(BM23,BP23,"y"))</f>
        <v>30</v>
      </c>
      <c r="BD23" s="44">
        <f>IF(BG23&gt;=12,BG23-12,BG23)</f>
        <v>10</v>
      </c>
      <c r="BE23" s="45">
        <f>IF(BH23&lt;=15,"半",0)</f>
        <v>0</v>
      </c>
      <c r="BF23" s="41">
        <f>DATEDIF(BM23,BP23,"y")</f>
        <v>30</v>
      </c>
      <c r="BG23" s="42">
        <f>IF(BH23&gt;=16,DATEDIF(BM23,BP23,"ym")+1,DATEDIF(BM23,BP23,"ym"))</f>
        <v>10</v>
      </c>
      <c r="BH23" s="43">
        <f>DATEDIF(BM23,BP23,"md")</f>
        <v>30</v>
      </c>
      <c r="BI23" s="42"/>
      <c r="BJ23" s="49">
        <f>IF(J24="現在",$AH$6,J24)</f>
        <v>29541</v>
      </c>
      <c r="BK23" s="42">
        <v>1</v>
      </c>
      <c r="BL23" s="51">
        <f>IF(DAY(J23)&lt;=15,J23-DAY(J23)+1,J23-DAY(J23)+16)</f>
        <v>18264</v>
      </c>
      <c r="BM23" s="51">
        <f>IF(DAY(BL23)=1,BL23+15,BV23)</f>
        <v>18279</v>
      </c>
      <c r="BN23" s="52"/>
      <c r="BO23" s="116">
        <f>IF(CE23&gt;=16,CC23,IF(J24="現在",$AH$6-CE23+15,J24-CE23+15))</f>
        <v>29555</v>
      </c>
      <c r="BP23" s="53">
        <f>IF(DAY(BO23)=15,BO23-DAY(BO23),BO23-DAY(BO23)+15)</f>
        <v>29540</v>
      </c>
      <c r="BQ23" s="52"/>
      <c r="BR23" s="52"/>
      <c r="BS23" s="50">
        <f>YEAR(J23)</f>
        <v>1950</v>
      </c>
      <c r="BT23" s="50">
        <f>MONTH(J23)+1</f>
        <v>2</v>
      </c>
      <c r="BU23" s="54" t="str">
        <f>CONCATENATE(BS23,"/",BT23,"/",1)</f>
        <v>1950/2/1</v>
      </c>
      <c r="BV23" s="54">
        <f>BU23+1-1</f>
        <v>18295</v>
      </c>
      <c r="BW23" s="54">
        <f>BU23-1</f>
        <v>18294</v>
      </c>
      <c r="BX23" s="50">
        <f>DAY(BW23)</f>
        <v>31</v>
      </c>
      <c r="BY23" s="50">
        <f>DAY(J23)</f>
        <v>1</v>
      </c>
      <c r="BZ23" s="50">
        <f>YEAR(BJ23)</f>
        <v>1980</v>
      </c>
      <c r="CA23" s="50">
        <f>IF(MONTH(BJ23)=12,MONTH(BJ23)-12+1,MONTH(BJ23)+1)</f>
        <v>12</v>
      </c>
      <c r="CB23" s="54" t="str">
        <f>IF(CA23=1,CONCATENATE(BZ23+1,"/",CA23,"/",1),CONCATENATE(BZ23,"/",CA23,"/",1))</f>
        <v>1980/12/1</v>
      </c>
      <c r="CC23" s="54">
        <f>CB23-1</f>
        <v>29555</v>
      </c>
      <c r="CD23" s="50">
        <f>DAY(CC23)</f>
        <v>30</v>
      </c>
      <c r="CE23" s="50">
        <f>DAY(BJ23)</f>
        <v>16</v>
      </c>
    </row>
    <row r="24" spans="1:83" ht="12.6" customHeight="1">
      <c r="A24" s="652"/>
      <c r="B24" s="629"/>
      <c r="C24" s="630"/>
      <c r="D24" s="630"/>
      <c r="E24" s="630"/>
      <c r="F24" s="630"/>
      <c r="G24" s="631"/>
      <c r="H24" s="2" t="s">
        <v>25</v>
      </c>
      <c r="I24" s="2"/>
      <c r="J24" s="621">
        <v>29541</v>
      </c>
      <c r="K24" s="622"/>
      <c r="L24" s="623"/>
      <c r="M24" s="622"/>
      <c r="N24" s="6"/>
      <c r="O24" s="4"/>
      <c r="P24" s="4"/>
      <c r="Q24" s="4"/>
      <c r="R24" s="4"/>
      <c r="S24" s="4"/>
      <c r="T24" s="4"/>
      <c r="U24" s="49"/>
      <c r="V24" s="49"/>
      <c r="W24" s="49"/>
      <c r="X24" s="49"/>
      <c r="Y24" s="4"/>
      <c r="Z24" s="4"/>
      <c r="AA24" s="4"/>
      <c r="AB24" s="49"/>
      <c r="AC24" s="613"/>
      <c r="AD24" s="49"/>
      <c r="AE24" s="49"/>
      <c r="AF24" s="55"/>
      <c r="AG24" s="624"/>
      <c r="AH24" s="473"/>
      <c r="AI24" s="50"/>
      <c r="AJ24" s="50"/>
      <c r="AK24" s="44"/>
      <c r="AL24" s="44"/>
      <c r="AM24" s="45"/>
      <c r="AN24" s="41"/>
      <c r="AO24" s="42"/>
      <c r="AP24" s="43"/>
      <c r="AQ24" s="44"/>
      <c r="AR24" s="44"/>
      <c r="AS24" s="45"/>
      <c r="AT24" s="41"/>
      <c r="AU24" s="42"/>
      <c r="AV24" s="43"/>
      <c r="AW24" s="44"/>
      <c r="AX24" s="44"/>
      <c r="AY24" s="45"/>
      <c r="AZ24" s="41"/>
      <c r="BA24" s="42"/>
      <c r="BB24" s="42"/>
      <c r="BC24" s="44"/>
      <c r="BD24" s="44"/>
      <c r="BE24" s="45"/>
      <c r="BF24" s="41"/>
      <c r="BG24" s="42"/>
      <c r="BH24" s="43"/>
      <c r="BI24" s="42"/>
      <c r="BJ24" s="49"/>
      <c r="BK24" s="42"/>
      <c r="BL24" s="51"/>
      <c r="BM24" s="51"/>
      <c r="BN24" s="52"/>
      <c r="BO24" s="53"/>
      <c r="BP24" s="53"/>
      <c r="BQ24" s="52"/>
      <c r="BR24" s="52"/>
      <c r="BU24" s="54"/>
      <c r="BV24" s="54"/>
      <c r="BW24" s="54"/>
      <c r="CB24" s="54"/>
      <c r="CC24" s="54"/>
    </row>
    <row r="25" spans="1:83" ht="12.6" customHeight="1">
      <c r="A25" s="650"/>
      <c r="B25" s="625" t="s">
        <v>157</v>
      </c>
      <c r="C25" s="626"/>
      <c r="D25" s="626"/>
      <c r="E25" s="626"/>
      <c r="F25" s="626"/>
      <c r="G25" s="627"/>
      <c r="H25" s="1" t="s">
        <v>24</v>
      </c>
      <c r="I25" s="5"/>
      <c r="J25" s="610">
        <v>29542</v>
      </c>
      <c r="K25" s="640">
        <f>IF($J25&lt;&gt;"",IF($AG25="0-",AQ25,IF($AG25="+0",AW25,IF($AG25="+-",BC25,AK25))),"")</f>
        <v>2</v>
      </c>
      <c r="L25" s="641">
        <f>IF($J25&lt;&gt;"",IF($AG25="0-",AR25,IF($AG25="+0",AX25,IF($AG25="+-",BD25,AL25))),"")</f>
        <v>7</v>
      </c>
      <c r="M25" s="640">
        <f>IF($J25&lt;&gt;"",IF($AG25="0-",AS25,IF($AG25="+0",AY25,IF($AG25="+-",BE25,AM25))),"")</f>
        <v>0</v>
      </c>
      <c r="N25" s="656"/>
      <c r="O25" s="657"/>
      <c r="P25" s="657"/>
      <c r="Q25" s="657"/>
      <c r="R25" s="657"/>
      <c r="S25" s="657"/>
      <c r="T25" s="657"/>
      <c r="U25" s="657"/>
      <c r="V25" s="657"/>
      <c r="W25" s="657"/>
      <c r="X25" s="657"/>
      <c r="Y25" s="657"/>
      <c r="Z25" s="657"/>
      <c r="AA25" s="657"/>
      <c r="AB25" s="657"/>
      <c r="AC25" s="658"/>
      <c r="AD25" s="49"/>
      <c r="AE25" s="49"/>
      <c r="AF25" s="55"/>
      <c r="AG25" s="614" t="s">
        <v>70</v>
      </c>
      <c r="AH25" s="472" t="str">
        <f>IF(AG25&lt;&gt;"",VLOOKUP(AG25,$AI$13:$AJ$16,2),"")</f>
        <v>至が半月前</v>
      </c>
      <c r="AI25" s="10"/>
      <c r="AJ25" s="10"/>
      <c r="AK25" s="44">
        <f>IF(AO25&gt;=12,DATEDIF(BL25,BO25,"y")+1,DATEDIF(BL25,BO25,"y"))</f>
        <v>2</v>
      </c>
      <c r="AL25" s="44">
        <f>IF(AO25&gt;=12,AO25-12,AO25)</f>
        <v>7</v>
      </c>
      <c r="AM25" s="45" t="str">
        <f>IF(AP25&lt;=15,"半",0)</f>
        <v>半</v>
      </c>
      <c r="AN25" s="41">
        <f>DATEDIF(BL25,BO25,"y")</f>
        <v>2</v>
      </c>
      <c r="AO25" s="42">
        <f>IF(AP25&gt;=16,DATEDIF(BL25,BO25,"ym")+1,DATEDIF(BL25,BO25,"ym"))</f>
        <v>7</v>
      </c>
      <c r="AP25" s="43">
        <f>DATEDIF(BL25,BO25,"md")</f>
        <v>14</v>
      </c>
      <c r="AQ25" s="44">
        <f>IF(AU25&gt;=12,DATEDIF(BL25,BP25,"y")+1,DATEDIF(BL25,BP25,"y"))</f>
        <v>2</v>
      </c>
      <c r="AR25" s="44">
        <f>IF(AU25&gt;=12,AU25-12,AU25)</f>
        <v>7</v>
      </c>
      <c r="AS25" s="45">
        <f>IF(AV25&lt;=15,"半",0)</f>
        <v>0</v>
      </c>
      <c r="AT25" s="41">
        <f>DATEDIF(BL25,BP25,"y")</f>
        <v>2</v>
      </c>
      <c r="AU25" s="42">
        <f>IF(AV25&gt;=16,DATEDIF(BL25,BP25,"ym")+1,DATEDIF(BL25,BP25,"ym"))</f>
        <v>7</v>
      </c>
      <c r="AV25" s="43">
        <f>DATEDIF(BL25,BP25,"md")</f>
        <v>30</v>
      </c>
      <c r="AW25" s="44">
        <f>IF(BA25&gt;=12,DATEDIF(BM25,BO25,"y")+1,DATEDIF(BM25,BO25,"y"))</f>
        <v>2</v>
      </c>
      <c r="AX25" s="44">
        <f>IF(BA25&gt;=12,BA25-12,BA25)</f>
        <v>7</v>
      </c>
      <c r="AY25" s="45">
        <f>IF(BB25&lt;=15,"半",0)</f>
        <v>0</v>
      </c>
      <c r="AZ25" s="41">
        <f>DATEDIF(BM25,BO25,"y")</f>
        <v>2</v>
      </c>
      <c r="BA25" s="42">
        <f>IF(BB25&gt;=16,DATEDIF(BM25,BO25,"ym")+1,DATEDIF(BM25,BO25,"ym"))</f>
        <v>7</v>
      </c>
      <c r="BB25" s="42">
        <f>DATEDIF(BM25,BO25,"md")</f>
        <v>29</v>
      </c>
      <c r="BC25" s="44">
        <f>IF(BG25&gt;=12,DATEDIF(BM25,BP25,"y")+1,DATEDIF(BM25,BP25,"y"))</f>
        <v>2</v>
      </c>
      <c r="BD25" s="44">
        <f>IF(BG25&gt;=12,BG25-12,BG25)</f>
        <v>6</v>
      </c>
      <c r="BE25" s="45" t="str">
        <f>IF(BH25&lt;=15,"半",0)</f>
        <v>半</v>
      </c>
      <c r="BF25" s="41">
        <f>DATEDIF(BM25,BP25,"y")</f>
        <v>2</v>
      </c>
      <c r="BG25" s="42">
        <f>IF(BH25&gt;=16,DATEDIF(BM25,BP25,"ym")+1,DATEDIF(BM25,BP25,"ym"))</f>
        <v>6</v>
      </c>
      <c r="BH25" s="43">
        <f>DATEDIF(BM25,BP25,"md")</f>
        <v>14</v>
      </c>
      <c r="BI25" s="42"/>
      <c r="BJ25" s="49">
        <f>IF(J26="現在",$AH$6,J26)</f>
        <v>30486</v>
      </c>
      <c r="BK25" s="42">
        <v>2</v>
      </c>
      <c r="BL25" s="51">
        <f>IF(DAY(J25)&lt;=15,J25-DAY(J25)+1,J25-DAY(J25)+16)</f>
        <v>29541</v>
      </c>
      <c r="BM25" s="51">
        <f>IF(DAY(BL25)=1,BL25+15,BV25)</f>
        <v>29556</v>
      </c>
      <c r="BN25" s="52"/>
      <c r="BO25" s="116">
        <f>IF(CE25&gt;=16,CC25,IF(J26="現在",$AH$6-CE25+15,J26-CE25+15))</f>
        <v>30497</v>
      </c>
      <c r="BP25" s="53">
        <f>IF(DAY(BO25)=15,BO25-DAY(BO25),BO25-DAY(BO25)+15)</f>
        <v>30482</v>
      </c>
      <c r="BQ25" s="52"/>
      <c r="BR25" s="52"/>
      <c r="BS25" s="50">
        <f>YEAR(J25)</f>
        <v>1980</v>
      </c>
      <c r="BT25" s="50">
        <f>MONTH(J25)+1</f>
        <v>12</v>
      </c>
      <c r="BU25" s="54" t="str">
        <f>CONCATENATE(BS25,"/",BT25,"/",1)</f>
        <v>1980/12/1</v>
      </c>
      <c r="BV25" s="54">
        <f>BU25+1-1</f>
        <v>29556</v>
      </c>
      <c r="BW25" s="54">
        <f>BU25-1</f>
        <v>29555</v>
      </c>
      <c r="BX25" s="50">
        <f>DAY(BW25)</f>
        <v>30</v>
      </c>
      <c r="BY25" s="50">
        <f>DAY(J25)</f>
        <v>17</v>
      </c>
      <c r="BZ25" s="50">
        <f>YEAR(BJ25)</f>
        <v>1983</v>
      </c>
      <c r="CA25" s="50">
        <f>IF(MONTH(BJ25)=12,MONTH(BJ25)-12+1,MONTH(BJ25)+1)</f>
        <v>7</v>
      </c>
      <c r="CB25" s="54" t="str">
        <f>IF(CA25=1,CONCATENATE(BZ25+1,"/",CA25,"/",1),CONCATENATE(BZ25,"/",CA25,"/",1))</f>
        <v>1983/7/1</v>
      </c>
      <c r="CC25" s="54">
        <f>CB25-1</f>
        <v>30497</v>
      </c>
      <c r="CD25" s="50">
        <f>DAY(CC25)</f>
        <v>30</v>
      </c>
      <c r="CE25" s="50">
        <f>DAY(BJ25)</f>
        <v>19</v>
      </c>
    </row>
    <row r="26" spans="1:83" ht="12.6" customHeight="1">
      <c r="A26" s="652"/>
      <c r="B26" s="629"/>
      <c r="C26" s="630"/>
      <c r="D26" s="630"/>
      <c r="E26" s="630"/>
      <c r="F26" s="630"/>
      <c r="G26" s="631"/>
      <c r="H26" s="2" t="s">
        <v>25</v>
      </c>
      <c r="I26" s="2"/>
      <c r="J26" s="632">
        <v>30486</v>
      </c>
      <c r="K26" s="644"/>
      <c r="L26" s="645"/>
      <c r="M26" s="644"/>
      <c r="N26" s="659"/>
      <c r="O26" s="657"/>
      <c r="P26" s="657"/>
      <c r="Q26" s="657"/>
      <c r="R26" s="657"/>
      <c r="S26" s="657"/>
      <c r="T26" s="657"/>
      <c r="U26" s="657"/>
      <c r="V26" s="657"/>
      <c r="W26" s="657"/>
      <c r="X26" s="657"/>
      <c r="Y26" s="657"/>
      <c r="Z26" s="657"/>
      <c r="AA26" s="657"/>
      <c r="AB26" s="657"/>
      <c r="AC26" s="658"/>
      <c r="AD26" s="49"/>
      <c r="AF26" s="55"/>
      <c r="AG26" s="636"/>
      <c r="AH26" s="473"/>
      <c r="AI26" s="57"/>
      <c r="AJ26" s="57"/>
      <c r="AK26" s="44"/>
      <c r="AL26" s="44"/>
      <c r="AM26" s="45"/>
      <c r="AN26" s="41"/>
      <c r="AO26" s="42"/>
      <c r="AP26" s="43"/>
      <c r="AQ26" s="44"/>
      <c r="AR26" s="44"/>
      <c r="AS26" s="45"/>
      <c r="AT26" s="41"/>
      <c r="AU26" s="42"/>
      <c r="AV26" s="43"/>
      <c r="AW26" s="44"/>
      <c r="AX26" s="44"/>
      <c r="AY26" s="45"/>
      <c r="AZ26" s="41"/>
      <c r="BA26" s="42"/>
      <c r="BB26" s="42"/>
      <c r="BC26" s="44"/>
      <c r="BD26" s="44"/>
      <c r="BE26" s="45"/>
      <c r="BF26" s="41"/>
      <c r="BG26" s="42"/>
      <c r="BH26" s="43"/>
      <c r="BI26" s="42"/>
      <c r="BJ26" s="49"/>
      <c r="BK26" s="42"/>
      <c r="BL26" s="51"/>
      <c r="BM26" s="51"/>
      <c r="BN26" s="52"/>
      <c r="BO26" s="53"/>
      <c r="BP26" s="53"/>
      <c r="BQ26" s="52"/>
      <c r="BR26" s="52"/>
      <c r="BU26" s="54"/>
      <c r="BV26" s="54"/>
      <c r="BW26" s="54"/>
      <c r="CB26" s="54"/>
      <c r="CC26" s="54"/>
    </row>
    <row r="27" spans="1:83" ht="12.6" customHeight="1">
      <c r="A27" s="650"/>
      <c r="B27" s="625" t="s">
        <v>158</v>
      </c>
      <c r="C27" s="626"/>
      <c r="D27" s="626"/>
      <c r="E27" s="626"/>
      <c r="F27" s="626"/>
      <c r="G27" s="627"/>
      <c r="H27" s="1" t="s">
        <v>24</v>
      </c>
      <c r="I27" s="5"/>
      <c r="J27" s="610">
        <v>30487</v>
      </c>
      <c r="K27" s="640">
        <f>IF($J27&lt;&gt;"",IF($AG27="0-",AQ27,IF($AG27="+0",AW27,IF($AG27="+-",BC27,AK27))),"")</f>
        <v>13</v>
      </c>
      <c r="L27" s="641">
        <f>IF($J27&lt;&gt;"",IF($AG27="0-",AR27,IF($AG27="+0",AX27,IF($AG27="+-",BD27,AL27))),"")</f>
        <v>0</v>
      </c>
      <c r="M27" s="640" t="str">
        <f>IF($J27&lt;&gt;"",IF($AG27="0-",AS27,IF($AG27="+0",AY27,IF($AG27="+-",BE27,AM27))),"")</f>
        <v>半</v>
      </c>
      <c r="N27" s="660"/>
      <c r="O27" s="661"/>
      <c r="P27" s="661"/>
      <c r="Q27" s="661"/>
      <c r="R27" s="661"/>
      <c r="S27" s="661"/>
      <c r="T27" s="661"/>
      <c r="U27" s="661"/>
      <c r="V27" s="661"/>
      <c r="W27" s="661"/>
      <c r="X27" s="661"/>
      <c r="Y27" s="661"/>
      <c r="Z27" s="661"/>
      <c r="AA27" s="661"/>
      <c r="AB27" s="661"/>
      <c r="AC27" s="662"/>
      <c r="AD27" s="49"/>
      <c r="AE27" s="49"/>
      <c r="AF27" s="55"/>
      <c r="AG27" s="614"/>
      <c r="AH27" s="472" t="str">
        <f>IF(AG27&lt;&gt;"",VLOOKUP(AG27,$AI$13:$AJ$16,2),"")</f>
        <v/>
      </c>
      <c r="AI27"/>
      <c r="AJ27"/>
      <c r="AK27" s="44">
        <f>IF(AO27&gt;=12,DATEDIF(BL27,BO27,"y")+1,DATEDIF(BL27,BO27,"y"))</f>
        <v>13</v>
      </c>
      <c r="AL27" s="44">
        <f>IF(AO27&gt;=12,AO27-12,AO27)</f>
        <v>0</v>
      </c>
      <c r="AM27" s="45" t="str">
        <f>IF(AP27&lt;=15,"半",0)</f>
        <v>半</v>
      </c>
      <c r="AN27" s="58">
        <f>DATEDIF(BL27,BO27,"y")</f>
        <v>13</v>
      </c>
      <c r="AO27" s="59">
        <f>IF(AP27&gt;=16,DATEDIF(BL27,BO27,"ym")+1,DATEDIF(BL27,BO27,"ym"))</f>
        <v>0</v>
      </c>
      <c r="AP27" s="60">
        <f>DATEDIF(BL27,BO27,"md")</f>
        <v>14</v>
      </c>
      <c r="AQ27" s="44">
        <f>IF(AU27&gt;=12,DATEDIF(BL27,BP27,"y")+1,DATEDIF(BL27,BP27,"y"))</f>
        <v>13</v>
      </c>
      <c r="AR27" s="44">
        <f>IF(AU27&gt;=12,AU27-12,AU27)</f>
        <v>0</v>
      </c>
      <c r="AS27" s="45">
        <f>IF(AV27&lt;=15,"半",0)</f>
        <v>0</v>
      </c>
      <c r="AT27" s="58">
        <f>DATEDIF(BL27,BP27,"y")</f>
        <v>12</v>
      </c>
      <c r="AU27" s="59">
        <f>IF(AV27&gt;=16,DATEDIF(BL27,BP27,"ym")+1,DATEDIF(BL27,BP27,"ym"))</f>
        <v>12</v>
      </c>
      <c r="AV27" s="60">
        <f>DATEDIF(BL27,BP27,"md")</f>
        <v>30</v>
      </c>
      <c r="AW27" s="44">
        <f>IF(BA27&gt;=12,DATEDIF(BM27,BO27,"y")+1,DATEDIF(BM27,BO27,"y"))</f>
        <v>13</v>
      </c>
      <c r="AX27" s="44">
        <f>IF(BA27&gt;=12,BA27-12,BA27)</f>
        <v>0</v>
      </c>
      <c r="AY27" s="45">
        <f>IF(BB27&lt;=15,"半",0)</f>
        <v>0</v>
      </c>
      <c r="AZ27" s="58">
        <f>DATEDIF(BM27,BO27,"y")</f>
        <v>12</v>
      </c>
      <c r="BA27" s="59">
        <f>IF(BB27&gt;=16,DATEDIF(BM27,BO27,"ym")+1,DATEDIF(BM27,BO27,"ym"))</f>
        <v>12</v>
      </c>
      <c r="BB27" s="59">
        <f>DATEDIF(BM27,BO27,"md")</f>
        <v>29</v>
      </c>
      <c r="BC27" s="44">
        <f>IF(BG27&gt;=12,DATEDIF(BM27,BP27,"y")+1,DATEDIF(BM27,BP27,"y"))</f>
        <v>12</v>
      </c>
      <c r="BD27" s="44">
        <f>IF(BG27&gt;=12,BG27-12,BG27)</f>
        <v>11</v>
      </c>
      <c r="BE27" s="45" t="str">
        <f>IF(BH27&lt;=15,"半",0)</f>
        <v>半</v>
      </c>
      <c r="BF27" s="58">
        <f>DATEDIF(BM27,BP27,"y")</f>
        <v>12</v>
      </c>
      <c r="BG27" s="59">
        <f>IF(BH27&gt;=16,DATEDIF(BM27,BP27,"ym")+1,DATEDIF(BM27,BP27,"ym"))</f>
        <v>11</v>
      </c>
      <c r="BH27" s="60">
        <f>DATEDIF(BM27,BP27,"md")</f>
        <v>14</v>
      </c>
      <c r="BI27" s="42"/>
      <c r="BJ27" s="49">
        <f>IF(J28="現在",$AH$6,J28)</f>
        <v>35246</v>
      </c>
      <c r="BK27" s="42">
        <v>0</v>
      </c>
      <c r="BL27" s="51">
        <f>IF(DAY(J27)&lt;=15,J27-DAY(J27)+1,J27-DAY(J27)+16)</f>
        <v>30483</v>
      </c>
      <c r="BM27" s="51">
        <f>IF(DAY(BL27)=1,BL27+15,BV27)</f>
        <v>30498</v>
      </c>
      <c r="BN27" s="52"/>
      <c r="BO27" s="116">
        <f>IF(CE27&gt;=16,CC27,IF(J28="現在",$AH$6-CE27+15,J28-CE27+15))</f>
        <v>35246</v>
      </c>
      <c r="BP27" s="53">
        <f>IF(DAY(BO27)=15,BO27-DAY(BO27),BO27-DAY(BO27)+15)</f>
        <v>35231</v>
      </c>
      <c r="BQ27" s="52"/>
      <c r="BR27" s="52"/>
      <c r="BS27" s="50">
        <f>YEAR(J27)</f>
        <v>1983</v>
      </c>
      <c r="BT27" s="50">
        <f>MONTH(J27)+1</f>
        <v>7</v>
      </c>
      <c r="BU27" s="54" t="str">
        <f>CONCATENATE(BS27,"/",BT27,"/",1)</f>
        <v>1983/7/1</v>
      </c>
      <c r="BV27" s="54">
        <f>BU27+1-1</f>
        <v>30498</v>
      </c>
      <c r="BW27" s="54">
        <f>BU27-1</f>
        <v>30497</v>
      </c>
      <c r="BX27" s="50">
        <f>DAY(BW27)</f>
        <v>30</v>
      </c>
      <c r="BY27" s="50">
        <f>DAY(J27)</f>
        <v>20</v>
      </c>
      <c r="BZ27" s="50">
        <f>YEAR(BJ27)</f>
        <v>1996</v>
      </c>
      <c r="CA27" s="50">
        <f>IF(MONTH(BJ27)=12,MONTH(BJ27)-12+1,MONTH(BJ27)+1)</f>
        <v>7</v>
      </c>
      <c r="CB27" s="54" t="str">
        <f>IF(CA27=1,CONCATENATE(BZ27+1,"/",CA27,"/",1),CONCATENATE(BZ27,"/",CA27,"/",1))</f>
        <v>1996/7/1</v>
      </c>
      <c r="CC27" s="54">
        <f>CB27-1</f>
        <v>35246</v>
      </c>
      <c r="CD27" s="50">
        <f>DAY(CC27)</f>
        <v>30</v>
      </c>
      <c r="CE27" s="50">
        <f>DAY(BJ27)</f>
        <v>30</v>
      </c>
    </row>
    <row r="28" spans="1:83" ht="12.6" customHeight="1">
      <c r="A28" s="652"/>
      <c r="B28" s="629"/>
      <c r="C28" s="630"/>
      <c r="D28" s="630"/>
      <c r="E28" s="630"/>
      <c r="F28" s="630"/>
      <c r="G28" s="631"/>
      <c r="H28" s="2" t="s">
        <v>25</v>
      </c>
      <c r="I28" s="2"/>
      <c r="J28" s="632">
        <v>35246</v>
      </c>
      <c r="K28" s="644"/>
      <c r="L28" s="645"/>
      <c r="M28" s="644"/>
      <c r="N28" s="663" t="s">
        <v>159</v>
      </c>
      <c r="O28" s="664"/>
      <c r="P28" s="664"/>
      <c r="Q28" s="664"/>
      <c r="R28" s="664"/>
      <c r="S28" s="664"/>
      <c r="T28" s="664"/>
      <c r="U28" s="664"/>
      <c r="V28" s="664"/>
      <c r="W28" s="664"/>
      <c r="X28" s="664"/>
      <c r="Y28" s="664"/>
      <c r="Z28" s="664"/>
      <c r="AA28" s="664"/>
      <c r="AB28" s="664"/>
      <c r="AC28" s="665"/>
      <c r="AD28" s="49"/>
      <c r="AE28" s="49"/>
      <c r="AF28" s="55"/>
      <c r="AG28" s="636"/>
      <c r="AH28" s="473"/>
      <c r="AI28"/>
      <c r="AJ28"/>
      <c r="AK28" s="39"/>
      <c r="AL28" s="39"/>
      <c r="AM28" s="40"/>
      <c r="AN28" s="41"/>
      <c r="AO28" s="42"/>
      <c r="AP28" s="43"/>
      <c r="AQ28" s="44"/>
      <c r="AR28" s="44"/>
      <c r="AS28" s="45"/>
      <c r="AT28" s="41"/>
      <c r="AU28" s="42"/>
      <c r="AV28" s="43"/>
      <c r="AW28" s="44"/>
      <c r="AX28" s="44"/>
      <c r="AY28" s="45"/>
      <c r="AZ28" s="41"/>
      <c r="BA28" s="42"/>
      <c r="BB28" s="42"/>
      <c r="BC28" s="44"/>
      <c r="BD28" s="44"/>
      <c r="BE28" s="45"/>
      <c r="BF28" s="41"/>
      <c r="BG28" s="42"/>
      <c r="BH28" s="43"/>
      <c r="BI28" s="42"/>
      <c r="BJ28" s="49"/>
      <c r="BK28" s="42"/>
      <c r="BL28" s="51"/>
      <c r="BM28" s="51"/>
      <c r="BN28" s="52"/>
      <c r="BO28" s="53"/>
      <c r="BP28" s="53"/>
      <c r="BQ28" s="52"/>
      <c r="BR28" s="52"/>
      <c r="BU28" s="54"/>
      <c r="BV28" s="54"/>
      <c r="BW28" s="54"/>
      <c r="CB28" s="54"/>
      <c r="CC28" s="54"/>
    </row>
    <row r="29" spans="1:83" ht="12.6" customHeight="1">
      <c r="A29" s="650"/>
      <c r="B29" s="625" t="s">
        <v>160</v>
      </c>
      <c r="C29" s="626"/>
      <c r="D29" s="626"/>
      <c r="E29" s="626"/>
      <c r="F29" s="626"/>
      <c r="G29" s="627"/>
      <c r="H29" s="1" t="s">
        <v>24</v>
      </c>
      <c r="I29" s="5"/>
      <c r="J29" s="610">
        <v>35247</v>
      </c>
      <c r="K29" s="640">
        <f>IF($J29&lt;&gt;"",IF($AG29="0-",AQ29,IF($AG29="+0",AW29,IF($AG29="+-",BC29,AK29))),"")</f>
        <v>30</v>
      </c>
      <c r="L29" s="641">
        <f>IF($J29&lt;&gt;"",IF($AG29="0-",AR29,IF($AG29="+0",AX29,IF($AG29="+-",BD29,AL29))),"")</f>
        <v>4</v>
      </c>
      <c r="M29" s="640" t="str">
        <f>IF($J29&lt;&gt;"",IF($AG29="0-",AS29,IF($AG29="+0",AY29,IF($AG29="+-",BE29,AM29))),"")</f>
        <v>半</v>
      </c>
      <c r="N29" s="663"/>
      <c r="O29" s="664"/>
      <c r="P29" s="664"/>
      <c r="Q29" s="664"/>
      <c r="R29" s="664"/>
      <c r="S29" s="664"/>
      <c r="T29" s="664"/>
      <c r="U29" s="664"/>
      <c r="V29" s="664"/>
      <c r="W29" s="664"/>
      <c r="X29" s="664"/>
      <c r="Y29" s="664"/>
      <c r="Z29" s="664"/>
      <c r="AA29" s="664"/>
      <c r="AB29" s="664"/>
      <c r="AC29" s="665"/>
      <c r="AD29" s="49"/>
      <c r="AE29" s="49"/>
      <c r="AF29" s="55"/>
      <c r="AG29" s="666"/>
      <c r="AH29" s="472" t="str">
        <f>IF(AG29&lt;&gt;"",VLOOKUP(AG29,$AI$13:$AJ$16,2),"")</f>
        <v/>
      </c>
      <c r="AI29"/>
      <c r="AJ29"/>
      <c r="AK29" s="39">
        <f>IF(AO29&gt;=12,DATEDIF(BL29,BO29,"y")+1,DATEDIF(BL29,BO29,"y"))</f>
        <v>30</v>
      </c>
      <c r="AL29" s="39">
        <f>IF(AO29&gt;=12,AO29-12,AO29)</f>
        <v>4</v>
      </c>
      <c r="AM29" s="40" t="str">
        <f>IF(AP29&lt;=15,"半",0)</f>
        <v>半</v>
      </c>
      <c r="AN29" s="41">
        <f>DATEDIF(BL29,BO29,"y")</f>
        <v>30</v>
      </c>
      <c r="AO29" s="42">
        <f>IF(AP29&gt;=16,DATEDIF(BL29,BO29,"ym")+1,DATEDIF(BL29,BO29,"ym"))</f>
        <v>4</v>
      </c>
      <c r="AP29" s="43">
        <f>DATEDIF(BL29,BO29,"md")</f>
        <v>14</v>
      </c>
      <c r="AQ29" s="44">
        <f>IF(AU29&gt;=12,DATEDIF(BL29,BP29,"y")+1,DATEDIF(BL29,BP29,"y"))</f>
        <v>30</v>
      </c>
      <c r="AR29" s="44">
        <f>IF(AU29&gt;=12,AU29-12,AU29)</f>
        <v>4</v>
      </c>
      <c r="AS29" s="45">
        <f>IF(AV29&lt;=15,"半",0)</f>
        <v>0</v>
      </c>
      <c r="AT29" s="46">
        <f>DATEDIF(BL29,BP29,"y")</f>
        <v>30</v>
      </c>
      <c r="AU29" s="47">
        <f>IF(AV29&gt;=16,DATEDIF(BL29,BP29,"ym")+1,DATEDIF(BL29,BP29,"ym"))</f>
        <v>4</v>
      </c>
      <c r="AV29" s="48">
        <f>DATEDIF(BL29,BP29,"md")</f>
        <v>30</v>
      </c>
      <c r="AW29" s="44">
        <f>IF(BA29&gt;=12,DATEDIF(BM29,BO29,"y")+1,DATEDIF(BM29,BO29,"y"))</f>
        <v>30</v>
      </c>
      <c r="AX29" s="44">
        <f>IF(BA29&gt;=12,BA29-12,BA29)</f>
        <v>4</v>
      </c>
      <c r="AY29" s="45">
        <f>IF(BB29&lt;=15,"半",0)</f>
        <v>0</v>
      </c>
      <c r="AZ29" s="46">
        <f>DATEDIF(BM29,BO29,"y")</f>
        <v>30</v>
      </c>
      <c r="BA29" s="47">
        <f>IF(BB29&gt;=16,DATEDIF(BM29,BO29,"ym")+1,DATEDIF(BM29,BO29,"ym"))</f>
        <v>4</v>
      </c>
      <c r="BB29" s="47">
        <f>DATEDIF(BM29,BO29,"md")</f>
        <v>30</v>
      </c>
      <c r="BC29" s="44">
        <f>IF(BG29&gt;=12,DATEDIF(BM29,BP29,"y")+1,DATEDIF(BM29,BP29,"y"))</f>
        <v>30</v>
      </c>
      <c r="BD29" s="44">
        <f>IF(BG29&gt;=12,BG29-12,BG29)</f>
        <v>3</v>
      </c>
      <c r="BE29" s="45" t="str">
        <f>IF(BH29&lt;=15,"半",0)</f>
        <v>半</v>
      </c>
      <c r="BF29" s="46">
        <f>DATEDIF(BM29,BP29,"y")</f>
        <v>30</v>
      </c>
      <c r="BG29" s="47">
        <f>IF(BH29&gt;=16,DATEDIF(BM29,BP29,"ym")+1,DATEDIF(BM29,BP29,"ym"))</f>
        <v>3</v>
      </c>
      <c r="BH29" s="48">
        <f>DATEDIF(BM29,BP29,"md")</f>
        <v>15</v>
      </c>
      <c r="BI29" s="42"/>
      <c r="BJ29" s="49">
        <f>IF(J30="現在",$AH$6,J30)</f>
        <v>46329</v>
      </c>
      <c r="BK29" s="50">
        <v>0</v>
      </c>
      <c r="BL29" s="51">
        <f>IF(DAY(J29)&lt;=15,J29-DAY(J29)+1,J29-DAY(J29)+16)</f>
        <v>35247</v>
      </c>
      <c r="BM29" s="51">
        <f>IF(DAY(BL29)=1,BL29+15,BV29)</f>
        <v>35262</v>
      </c>
      <c r="BN29" s="52"/>
      <c r="BO29" s="116">
        <f>IF(CE29&gt;=16,CC29,IF(J30="現在",$AH$6-CE29+15,J30-CE29+15))</f>
        <v>46341</v>
      </c>
      <c r="BP29" s="53">
        <f>IF(DAY(BO29)=15,BO29-DAY(BO29),BO29-DAY(BO29)+15)</f>
        <v>46326</v>
      </c>
      <c r="BQ29" s="52"/>
      <c r="BR29" s="52"/>
      <c r="BS29" s="50">
        <f>YEAR(J29)</f>
        <v>1996</v>
      </c>
      <c r="BT29" s="50">
        <f>MONTH(J29)+1</f>
        <v>8</v>
      </c>
      <c r="BU29" s="54" t="str">
        <f>CONCATENATE(BS29,"/",BT29,"/",1)</f>
        <v>1996/8/1</v>
      </c>
      <c r="BV29" s="54">
        <f>BU29+1-1</f>
        <v>35278</v>
      </c>
      <c r="BW29" s="54">
        <f>BU29-1</f>
        <v>35277</v>
      </c>
      <c r="BX29" s="50">
        <f>DAY(BW29)</f>
        <v>31</v>
      </c>
      <c r="BY29" s="50">
        <f>DAY(J29)</f>
        <v>1</v>
      </c>
      <c r="BZ29" s="50">
        <f>YEAR(BJ29)</f>
        <v>2026</v>
      </c>
      <c r="CA29" s="50">
        <f>IF(MONTH(BJ29)=12,MONTH(BJ29)-12+1,MONTH(BJ29)+1)</f>
        <v>12</v>
      </c>
      <c r="CB29" s="54" t="str">
        <f>IF(CA29=1,CONCATENATE(BZ29+1,"/",CA29,"/",1),CONCATENATE(BZ29,"/",CA29,"/",1))</f>
        <v>2026/12/1</v>
      </c>
      <c r="CC29" s="54">
        <f>CB29-1</f>
        <v>46356</v>
      </c>
      <c r="CD29" s="50">
        <f>DAY(CC29)</f>
        <v>30</v>
      </c>
      <c r="CE29" s="50">
        <f>DAY(BJ29)</f>
        <v>3</v>
      </c>
    </row>
    <row r="30" spans="1:83" ht="12.6" customHeight="1">
      <c r="A30" s="652"/>
      <c r="B30" s="629"/>
      <c r="C30" s="630"/>
      <c r="D30" s="630"/>
      <c r="E30" s="630"/>
      <c r="F30" s="630"/>
      <c r="G30" s="631"/>
      <c r="H30" s="2" t="s">
        <v>25</v>
      </c>
      <c r="I30" s="2"/>
      <c r="J30" s="632" t="s">
        <v>71</v>
      </c>
      <c r="K30" s="644"/>
      <c r="L30" s="645"/>
      <c r="M30" s="644"/>
      <c r="N30" s="663"/>
      <c r="O30" s="664"/>
      <c r="P30" s="664"/>
      <c r="Q30" s="664"/>
      <c r="R30" s="664"/>
      <c r="S30" s="664"/>
      <c r="T30" s="664"/>
      <c r="U30" s="664"/>
      <c r="V30" s="664"/>
      <c r="W30" s="664"/>
      <c r="X30" s="664"/>
      <c r="Y30" s="664"/>
      <c r="Z30" s="664"/>
      <c r="AA30" s="664"/>
      <c r="AB30" s="664"/>
      <c r="AC30" s="665"/>
      <c r="AD30" s="49"/>
      <c r="AE30" s="49"/>
      <c r="AF30" s="55"/>
      <c r="AG30" s="667"/>
      <c r="AH30" s="473"/>
      <c r="AI30"/>
      <c r="AJ30"/>
      <c r="AK30" s="39"/>
      <c r="AL30" s="39"/>
      <c r="AM30" s="40"/>
      <c r="AN30" s="41"/>
      <c r="AO30" s="42"/>
      <c r="AP30" s="43"/>
      <c r="AQ30" s="44"/>
      <c r="AR30" s="44"/>
      <c r="AS30" s="45"/>
      <c r="AT30" s="41"/>
      <c r="AU30" s="42"/>
      <c r="AV30" s="43"/>
      <c r="AW30" s="44"/>
      <c r="AX30" s="44"/>
      <c r="AY30" s="45"/>
      <c r="AZ30" s="41"/>
      <c r="BA30" s="42"/>
      <c r="BB30" s="42"/>
      <c r="BC30" s="44"/>
      <c r="BD30" s="44"/>
      <c r="BE30" s="45"/>
      <c r="BF30" s="41"/>
      <c r="BG30" s="42"/>
      <c r="BH30" s="43"/>
      <c r="BI30" s="42"/>
      <c r="BJ30" s="49"/>
      <c r="BL30" s="51"/>
      <c r="BM30" s="51"/>
      <c r="BN30" s="52"/>
      <c r="BO30" s="53"/>
      <c r="BP30" s="53"/>
      <c r="BQ30" s="52"/>
      <c r="BR30" s="52"/>
      <c r="BU30" s="54"/>
      <c r="BV30" s="54"/>
      <c r="BW30" s="54"/>
      <c r="CB30" s="54"/>
      <c r="CC30" s="54"/>
    </row>
    <row r="31" spans="1:83" ht="12.6" customHeight="1">
      <c r="A31" s="650"/>
      <c r="B31" s="625"/>
      <c r="C31" s="626"/>
      <c r="D31" s="626"/>
      <c r="E31" s="626"/>
      <c r="F31" s="626"/>
      <c r="G31" s="627"/>
      <c r="H31" s="1" t="s">
        <v>24</v>
      </c>
      <c r="I31" s="5"/>
      <c r="J31" s="103"/>
      <c r="K31" s="383" t="str">
        <f>IF($J31&lt;&gt;"",IF($AG31="0-",AQ31,IF($AG31="+0",AW31,IF($AG31="+-",BC31,AK31))),"")</f>
        <v/>
      </c>
      <c r="L31" s="380" t="str">
        <f>IF($J31&lt;&gt;"",IF($AG31="0-",AR31,IF($AG31="+0",AX31,IF($AG31="+-",BD31,AL31))),"")</f>
        <v/>
      </c>
      <c r="M31" s="383" t="str">
        <f>IF($J31&lt;&gt;"",IF($AG31="0-",AS31,IF($AG31="+0",AY31,IF($AG31="+-",BE31,AM31))),"")</f>
        <v/>
      </c>
      <c r="N31" s="663"/>
      <c r="O31" s="664"/>
      <c r="P31" s="664"/>
      <c r="Q31" s="664"/>
      <c r="R31" s="664"/>
      <c r="S31" s="664"/>
      <c r="T31" s="664"/>
      <c r="U31" s="664"/>
      <c r="V31" s="664"/>
      <c r="W31" s="664"/>
      <c r="X31" s="664"/>
      <c r="Y31" s="664"/>
      <c r="Z31" s="664"/>
      <c r="AA31" s="664"/>
      <c r="AB31" s="664"/>
      <c r="AC31" s="665"/>
      <c r="AD31" s="49"/>
      <c r="AE31" s="49"/>
      <c r="AF31" s="55"/>
      <c r="AG31" s="614"/>
      <c r="AH31" s="472" t="str">
        <f>IF(AG31&lt;&gt;"",VLOOKUP(AG31,$AI$13:$AJ$16,2),"")</f>
        <v/>
      </c>
      <c r="AI31"/>
      <c r="AJ31"/>
      <c r="AK31" s="44">
        <f>IF(AO31&gt;=12,DATEDIF(BL31,BO31,"y")+1,DATEDIF(BL31,BO31,"y"))</f>
        <v>0</v>
      </c>
      <c r="AL31" s="44">
        <f>IF(AO31&gt;=12,AO31-12,AO31)</f>
        <v>0</v>
      </c>
      <c r="AM31" s="45" t="str">
        <f>IF(AP31&lt;=15,"半",0)</f>
        <v>半</v>
      </c>
      <c r="AN31" s="41">
        <f>DATEDIF(BL31,BO31,"y")</f>
        <v>0</v>
      </c>
      <c r="AO31" s="42">
        <f>IF(AP31&gt;=16,DATEDIF(BL31,BO31,"ym")+1,DATEDIF(BL31,BO31,"ym"))</f>
        <v>0</v>
      </c>
      <c r="AP31" s="43">
        <f>DATEDIF(BL31,BO31,"md")</f>
        <v>14</v>
      </c>
      <c r="AQ31" s="44" t="e">
        <f>IF(AU31&gt;=12,DATEDIF(BL31,BP31,"y")+1,DATEDIF(BL31,BP31,"y"))</f>
        <v>#NUM!</v>
      </c>
      <c r="AR31" s="44" t="e">
        <f>IF(AU31&gt;=12,AU31-12,AU31)</f>
        <v>#NUM!</v>
      </c>
      <c r="AS31" s="45" t="e">
        <f>IF(AV31&lt;=15,"半",0)</f>
        <v>#NUM!</v>
      </c>
      <c r="AT31" s="41" t="e">
        <f>DATEDIF(BL31,BP31,"y")</f>
        <v>#NUM!</v>
      </c>
      <c r="AU31" s="42" t="e">
        <f>IF(AV31&gt;=16,DATEDIF(BL31,BP31,"ym")+1,DATEDIF(BL31,BP31,"ym"))</f>
        <v>#NUM!</v>
      </c>
      <c r="AV31" s="43" t="e">
        <f>DATEDIF(BL31,BP31,"md")</f>
        <v>#NUM!</v>
      </c>
      <c r="AW31" s="44" t="e">
        <f>IF(BA31&gt;=12,DATEDIF(BM31,BO31,"y")+1,DATEDIF(BM31,BO31,"y"))</f>
        <v>#NUM!</v>
      </c>
      <c r="AX31" s="44" t="e">
        <f>IF(BA31&gt;=12,BA31-12,BA31)</f>
        <v>#NUM!</v>
      </c>
      <c r="AY31" s="45" t="e">
        <f>IF(BB31&lt;=15,"半",0)</f>
        <v>#NUM!</v>
      </c>
      <c r="AZ31" s="41" t="e">
        <f>DATEDIF(BM31,BO31,"y")</f>
        <v>#NUM!</v>
      </c>
      <c r="BA31" s="42" t="e">
        <f>IF(BB31&gt;=16,DATEDIF(BM31,BO31,"ym")+1,DATEDIF(BM31,BO31,"ym"))</f>
        <v>#NUM!</v>
      </c>
      <c r="BB31" s="42" t="e">
        <f>DATEDIF(BM31,BO31,"md")</f>
        <v>#NUM!</v>
      </c>
      <c r="BC31" s="44" t="e">
        <f>IF(BG31&gt;=12,DATEDIF(BM31,BP31,"y")+1,DATEDIF(BM31,BP31,"y"))</f>
        <v>#NUM!</v>
      </c>
      <c r="BD31" s="44" t="e">
        <f>IF(BG31&gt;=12,BG31-12,BG31)</f>
        <v>#NUM!</v>
      </c>
      <c r="BE31" s="45" t="e">
        <f>IF(BH31&lt;=15,"半",0)</f>
        <v>#NUM!</v>
      </c>
      <c r="BF31" s="41" t="e">
        <f>DATEDIF(BM31,BP31,"y")</f>
        <v>#NUM!</v>
      </c>
      <c r="BG31" s="42" t="e">
        <f>IF(BH31&gt;=16,DATEDIF(BM31,BP31,"ym")+1,DATEDIF(BM31,BP31,"ym"))</f>
        <v>#NUM!</v>
      </c>
      <c r="BH31" s="43" t="e">
        <f>DATEDIF(BM31,BP31,"md")</f>
        <v>#NUM!</v>
      </c>
      <c r="BI31" s="42"/>
      <c r="BJ31" s="49">
        <f>IF(J32="現在",$AH$6,J32)</f>
        <v>0</v>
      </c>
      <c r="BK31" s="42">
        <v>1</v>
      </c>
      <c r="BL31" s="51">
        <f>IF(DAY(J31)&lt;=15,J31-DAY(J31)+1,J31-DAY(J31)+16)</f>
        <v>1</v>
      </c>
      <c r="BM31" s="51">
        <f>IF(DAY(BL31)=1,BL31+15,BV31)</f>
        <v>16</v>
      </c>
      <c r="BN31" s="52"/>
      <c r="BO31" s="116">
        <f>IF(CE31&gt;=16,CC31,IF(J32="現在",$AH$6-CE31+15,J32-CE31+15))</f>
        <v>15</v>
      </c>
      <c r="BP31" s="53">
        <f>IF(DAY(BO31)=15,BO31-DAY(BO31),BO31-DAY(BO31)+15)</f>
        <v>0</v>
      </c>
      <c r="BQ31" s="52"/>
      <c r="BR31" s="52"/>
      <c r="BS31" s="50">
        <f>YEAR(J31)</f>
        <v>1900</v>
      </c>
      <c r="BT31" s="50">
        <f>MONTH(J31)+1</f>
        <v>2</v>
      </c>
      <c r="BU31" s="54" t="str">
        <f>CONCATENATE(BS31,"/",BT31,"/",1)</f>
        <v>1900/2/1</v>
      </c>
      <c r="BV31" s="54">
        <f>BU31+1-1</f>
        <v>32</v>
      </c>
      <c r="BW31" s="54">
        <f>BU31-1</f>
        <v>31</v>
      </c>
      <c r="BX31" s="50">
        <f>DAY(BW31)</f>
        <v>31</v>
      </c>
      <c r="BY31" s="50">
        <f>DAY(J31)</f>
        <v>0</v>
      </c>
      <c r="BZ31" s="50">
        <f>YEAR(BJ31)</f>
        <v>1900</v>
      </c>
      <c r="CA31" s="50">
        <f>IF(MONTH(BJ31)=12,MONTH(BJ31)-12+1,MONTH(BJ31)+1)</f>
        <v>2</v>
      </c>
      <c r="CB31" s="54" t="str">
        <f>IF(CA31=1,CONCATENATE(BZ31+1,"/",CA31,"/",1),CONCATENATE(BZ31,"/",CA31,"/",1))</f>
        <v>1900/2/1</v>
      </c>
      <c r="CC31" s="54">
        <f>CB31-1</f>
        <v>31</v>
      </c>
      <c r="CD31" s="50">
        <f>DAY(CC31)</f>
        <v>31</v>
      </c>
      <c r="CE31" s="50">
        <f>DAY(BJ31)</f>
        <v>0</v>
      </c>
    </row>
    <row r="32" spans="1:83" ht="12.6" customHeight="1">
      <c r="A32" s="652"/>
      <c r="B32" s="629"/>
      <c r="C32" s="630"/>
      <c r="D32" s="630"/>
      <c r="E32" s="630"/>
      <c r="F32" s="630"/>
      <c r="G32" s="631"/>
      <c r="H32" s="2" t="s">
        <v>25</v>
      </c>
      <c r="I32" s="2"/>
      <c r="J32" s="102"/>
      <c r="K32" s="384"/>
      <c r="L32" s="381"/>
      <c r="M32" s="384"/>
      <c r="N32" s="663"/>
      <c r="O32" s="664"/>
      <c r="P32" s="664"/>
      <c r="Q32" s="664"/>
      <c r="R32" s="664"/>
      <c r="S32" s="664"/>
      <c r="T32" s="664"/>
      <c r="U32" s="664"/>
      <c r="V32" s="664"/>
      <c r="W32" s="664"/>
      <c r="X32" s="664"/>
      <c r="Y32" s="664"/>
      <c r="Z32" s="664"/>
      <c r="AA32" s="664"/>
      <c r="AB32" s="664"/>
      <c r="AC32" s="665"/>
      <c r="AD32" s="49"/>
      <c r="AE32" s="49"/>
      <c r="AF32" s="55"/>
      <c r="AG32" s="636"/>
      <c r="AH32" s="473"/>
      <c r="AI32"/>
      <c r="AJ32"/>
      <c r="AK32" s="44"/>
      <c r="AL32" s="44"/>
      <c r="AM32" s="45"/>
      <c r="AN32" s="41"/>
      <c r="AO32" s="42"/>
      <c r="AP32" s="43"/>
      <c r="AQ32" s="44"/>
      <c r="AR32" s="44"/>
      <c r="AS32" s="45"/>
      <c r="AT32" s="41"/>
      <c r="AU32" s="42"/>
      <c r="AV32" s="43"/>
      <c r="AW32" s="44"/>
      <c r="AX32" s="44"/>
      <c r="AY32" s="45"/>
      <c r="AZ32" s="41"/>
      <c r="BA32" s="42"/>
      <c r="BB32" s="42"/>
      <c r="BC32" s="44"/>
      <c r="BD32" s="44"/>
      <c r="BE32" s="45"/>
      <c r="BF32" s="41"/>
      <c r="BG32" s="42"/>
      <c r="BH32" s="43"/>
      <c r="BI32" s="42"/>
      <c r="BJ32" s="49"/>
      <c r="BK32" s="42"/>
      <c r="BL32" s="51"/>
      <c r="BM32" s="51"/>
      <c r="BN32" s="52"/>
      <c r="BO32" s="53"/>
      <c r="BP32" s="53"/>
      <c r="BQ32" s="52"/>
      <c r="BR32" s="52"/>
      <c r="BU32" s="54"/>
      <c r="BV32" s="54"/>
      <c r="BW32" s="54"/>
      <c r="CB32" s="54"/>
      <c r="CC32" s="54"/>
    </row>
    <row r="33" spans="1:124" ht="12.6" customHeight="1">
      <c r="A33" s="650"/>
      <c r="B33" s="648"/>
      <c r="C33" s="626"/>
      <c r="D33" s="626"/>
      <c r="E33" s="626"/>
      <c r="F33" s="626"/>
      <c r="G33" s="627"/>
      <c r="H33" s="5" t="s">
        <v>24</v>
      </c>
      <c r="I33" s="5"/>
      <c r="J33" s="103"/>
      <c r="K33" s="383" t="str">
        <f>IF($J33&lt;&gt;"",IF($AG33="0-",AQ33,IF($AG33="+0",AW33,IF($AG33="+-",BC33,AK33))),"")</f>
        <v/>
      </c>
      <c r="L33" s="380" t="str">
        <f>IF($J33&lt;&gt;"",IF($AG33="0-",AR33,IF($AG33="+0",AX33,IF($AG33="+-",BD33,AL33))),"")</f>
        <v/>
      </c>
      <c r="M33" s="383" t="str">
        <f>IF($J33&lt;&gt;"",IF($AG33="0-",AS33,IF($AG33="+0",AY33,IF($AG33="+-",BE33,AM33))),"")</f>
        <v/>
      </c>
      <c r="N33" s="660"/>
      <c r="O33" s="661"/>
      <c r="P33" s="661"/>
      <c r="Q33" s="661"/>
      <c r="R33" s="661"/>
      <c r="S33" s="661"/>
      <c r="T33" s="661"/>
      <c r="U33" s="661"/>
      <c r="V33" s="661"/>
      <c r="W33" s="661"/>
      <c r="X33" s="661"/>
      <c r="Y33" s="661"/>
      <c r="Z33" s="661"/>
      <c r="AA33" s="661"/>
      <c r="AB33" s="661"/>
      <c r="AC33" s="662"/>
      <c r="AD33" s="49"/>
      <c r="AE33" s="49"/>
      <c r="AF33" s="55"/>
      <c r="AG33" s="614"/>
      <c r="AH33" s="472" t="str">
        <f>IF(AG33&lt;&gt;"",VLOOKUP(AG33,$AI$13:$AJ$16,2),"")</f>
        <v/>
      </c>
      <c r="AI33"/>
      <c r="AJ33"/>
      <c r="AK33" s="44">
        <f>IF(AO33&gt;=12,DATEDIF(BL33,BO33,"y")+1,DATEDIF(BL33,BO33,"y"))</f>
        <v>0</v>
      </c>
      <c r="AL33" s="44">
        <f>IF(AO33&gt;=12,AO33-12,AO33)</f>
        <v>0</v>
      </c>
      <c r="AM33" s="45" t="str">
        <f>IF(AP33&lt;=15,"半",0)</f>
        <v>半</v>
      </c>
      <c r="AN33" s="58">
        <f>DATEDIF(BL33,BO33,"y")</f>
        <v>0</v>
      </c>
      <c r="AO33" s="59">
        <f>IF(AP33&gt;=16,DATEDIF(BL33,BO33,"ym")+1,DATEDIF(BL33,BO33,"ym"))</f>
        <v>0</v>
      </c>
      <c r="AP33" s="60">
        <f>DATEDIF(BL33,BO33,"md")</f>
        <v>14</v>
      </c>
      <c r="AQ33" s="44" t="e">
        <f>IF(AU33&gt;=12,DATEDIF(BL33,BP33,"y")+1,DATEDIF(BL33,BP33,"y"))</f>
        <v>#NUM!</v>
      </c>
      <c r="AR33" s="44" t="e">
        <f>IF(AU33&gt;=12,AU33-12,AU33)</f>
        <v>#NUM!</v>
      </c>
      <c r="AS33" s="45" t="e">
        <f>IF(AV33&lt;=15,"半",0)</f>
        <v>#NUM!</v>
      </c>
      <c r="AT33" s="58" t="e">
        <f>DATEDIF(BL33,BP33,"y")</f>
        <v>#NUM!</v>
      </c>
      <c r="AU33" s="59" t="e">
        <f>IF(AV33&gt;=16,DATEDIF(BL33,BP33,"ym")+1,DATEDIF(BL33,BP33,"ym"))</f>
        <v>#NUM!</v>
      </c>
      <c r="AV33" s="60" t="e">
        <f>DATEDIF(BL33,BP33,"md")</f>
        <v>#NUM!</v>
      </c>
      <c r="AW33" s="44" t="e">
        <f>IF(BA33&gt;=12,DATEDIF(BM33,BO33,"y")+1,DATEDIF(BM33,BO33,"y"))</f>
        <v>#NUM!</v>
      </c>
      <c r="AX33" s="44" t="e">
        <f>IF(BA33&gt;=12,BA33-12,BA33)</f>
        <v>#NUM!</v>
      </c>
      <c r="AY33" s="45" t="e">
        <f>IF(BB33&lt;=15,"半",0)</f>
        <v>#NUM!</v>
      </c>
      <c r="AZ33" s="58" t="e">
        <f>DATEDIF(BM33,BO33,"y")</f>
        <v>#NUM!</v>
      </c>
      <c r="BA33" s="59" t="e">
        <f>IF(BB33&gt;=16,DATEDIF(BM33,BO33,"ym")+1,DATEDIF(BM33,BO33,"ym"))</f>
        <v>#NUM!</v>
      </c>
      <c r="BB33" s="59" t="e">
        <f>DATEDIF(BM33,BO33,"md")</f>
        <v>#NUM!</v>
      </c>
      <c r="BC33" s="44" t="e">
        <f>IF(BG33&gt;=12,DATEDIF(BM33,BP33,"y")+1,DATEDIF(BM33,BP33,"y"))</f>
        <v>#NUM!</v>
      </c>
      <c r="BD33" s="44" t="e">
        <f>IF(BG33&gt;=12,BG33-12,BG33)</f>
        <v>#NUM!</v>
      </c>
      <c r="BE33" s="45" t="e">
        <f>IF(BH33&lt;=15,"半",0)</f>
        <v>#NUM!</v>
      </c>
      <c r="BF33" s="58" t="e">
        <f>DATEDIF(BM33,BP33,"y")</f>
        <v>#NUM!</v>
      </c>
      <c r="BG33" s="59" t="e">
        <f>IF(BH33&gt;=16,DATEDIF(BM33,BP33,"ym")+1,DATEDIF(BM33,BP33,"ym"))</f>
        <v>#NUM!</v>
      </c>
      <c r="BH33" s="60" t="e">
        <f>DATEDIF(BM33,BP33,"md")</f>
        <v>#NUM!</v>
      </c>
      <c r="BI33" s="42"/>
      <c r="BJ33" s="49">
        <f>IF(J34="現在",$AH$6,J34)</f>
        <v>0</v>
      </c>
      <c r="BK33" s="42">
        <v>0</v>
      </c>
      <c r="BL33" s="51">
        <f>IF(DAY(J33)&lt;=15,J33-DAY(J33)+1,J33-DAY(J33)+16)</f>
        <v>1</v>
      </c>
      <c r="BM33" s="51">
        <f>IF(DAY(BL33)=1,BL33+15,BV33)</f>
        <v>16</v>
      </c>
      <c r="BN33" s="52"/>
      <c r="BO33" s="116">
        <f>IF(CE33&gt;=16,CC33,IF(J34="現在",$AH$6-CE33+15,J34-CE33+15))</f>
        <v>15</v>
      </c>
      <c r="BP33" s="53">
        <f>IF(DAY(BO33)=15,BO33-DAY(BO33),BO33-DAY(BO33)+15)</f>
        <v>0</v>
      </c>
      <c r="BQ33" s="52"/>
      <c r="BR33" s="52"/>
      <c r="BS33" s="50">
        <f>YEAR(J33)</f>
        <v>1900</v>
      </c>
      <c r="BT33" s="50">
        <f>MONTH(J33)+1</f>
        <v>2</v>
      </c>
      <c r="BU33" s="54" t="str">
        <f>CONCATENATE(BS33,"/",BT33,"/",1)</f>
        <v>1900/2/1</v>
      </c>
      <c r="BV33" s="54">
        <f>BU33+1-1</f>
        <v>32</v>
      </c>
      <c r="BW33" s="54">
        <f>BU33-1</f>
        <v>31</v>
      </c>
      <c r="BX33" s="50">
        <f>DAY(BW33)</f>
        <v>31</v>
      </c>
      <c r="BY33" s="50">
        <f>DAY(J33)</f>
        <v>0</v>
      </c>
      <c r="BZ33" s="50">
        <f>YEAR(BJ33)</f>
        <v>1900</v>
      </c>
      <c r="CA33" s="50">
        <f>IF(MONTH(BJ33)=12,MONTH(BJ33)-12+1,MONTH(BJ33)+1)</f>
        <v>2</v>
      </c>
      <c r="CB33" s="54" t="str">
        <f>IF(CA33=1,CONCATENATE(BZ33+1,"/",CA33,"/",1),CONCATENATE(BZ33,"/",CA33,"/",1))</f>
        <v>1900/2/1</v>
      </c>
      <c r="CC33" s="54">
        <f>CB33-1</f>
        <v>31</v>
      </c>
      <c r="CD33" s="50">
        <f>DAY(CC33)</f>
        <v>31</v>
      </c>
      <c r="CE33" s="50">
        <f>DAY(BJ33)</f>
        <v>0</v>
      </c>
    </row>
    <row r="34" spans="1:124" ht="12.6" customHeight="1">
      <c r="A34" s="652"/>
      <c r="B34" s="629"/>
      <c r="C34" s="630"/>
      <c r="D34" s="630"/>
      <c r="E34" s="630"/>
      <c r="F34" s="630"/>
      <c r="G34" s="631"/>
      <c r="H34" s="2" t="s">
        <v>25</v>
      </c>
      <c r="I34" s="2"/>
      <c r="J34" s="102"/>
      <c r="K34" s="384"/>
      <c r="L34" s="381"/>
      <c r="M34" s="384"/>
      <c r="N34" s="660"/>
      <c r="O34" s="661"/>
      <c r="P34" s="661"/>
      <c r="Q34" s="661"/>
      <c r="R34" s="661"/>
      <c r="S34" s="661"/>
      <c r="T34" s="661"/>
      <c r="U34" s="661"/>
      <c r="V34" s="661"/>
      <c r="W34" s="661"/>
      <c r="X34" s="661"/>
      <c r="Y34" s="661"/>
      <c r="Z34" s="661"/>
      <c r="AA34" s="661"/>
      <c r="AB34" s="661"/>
      <c r="AC34" s="662"/>
      <c r="AD34" s="49"/>
      <c r="AE34" s="49"/>
      <c r="AF34" s="55"/>
      <c r="AG34" s="636"/>
      <c r="AH34" s="473"/>
      <c r="AI34"/>
      <c r="AJ34"/>
      <c r="AK34" s="44"/>
      <c r="AL34" s="44"/>
      <c r="AM34" s="45"/>
      <c r="AN34" s="41"/>
      <c r="AO34" s="42"/>
      <c r="AP34" s="43"/>
      <c r="AQ34" s="44"/>
      <c r="AR34" s="44"/>
      <c r="AS34" s="45"/>
      <c r="AT34" s="41"/>
      <c r="AU34" s="42"/>
      <c r="AV34" s="43"/>
      <c r="AW34" s="44"/>
      <c r="AX34" s="44"/>
      <c r="AY34" s="45"/>
      <c r="AZ34" s="41"/>
      <c r="BA34" s="42"/>
      <c r="BB34" s="42"/>
      <c r="BC34" s="44"/>
      <c r="BD34" s="44"/>
      <c r="BE34" s="45"/>
      <c r="BF34" s="41"/>
      <c r="BG34" s="42"/>
      <c r="BH34" s="43"/>
      <c r="BI34" s="42"/>
      <c r="BJ34" s="49"/>
      <c r="BK34" s="42"/>
      <c r="BL34" s="51"/>
      <c r="BM34" s="51"/>
      <c r="BN34" s="52"/>
      <c r="BO34" s="53"/>
      <c r="BP34" s="53"/>
      <c r="BQ34" s="52"/>
      <c r="BR34" s="52"/>
      <c r="BU34" s="54"/>
      <c r="BV34" s="54"/>
      <c r="BW34" s="54"/>
      <c r="CB34" s="54"/>
      <c r="CC34" s="54"/>
    </row>
    <row r="35" spans="1:124" ht="12.6" customHeight="1">
      <c r="A35" s="650"/>
      <c r="B35" s="648"/>
      <c r="C35" s="626"/>
      <c r="D35" s="626"/>
      <c r="E35" s="626"/>
      <c r="F35" s="626"/>
      <c r="G35" s="627"/>
      <c r="H35" s="5" t="s">
        <v>24</v>
      </c>
      <c r="I35" s="5"/>
      <c r="J35" s="103"/>
      <c r="K35" s="383" t="str">
        <f>IF($J35&lt;&gt;"",IF($AG35="0-",AQ35,IF($AG35="+0",AW35,IF($AG35="+-",BC35,AK35))),"")</f>
        <v/>
      </c>
      <c r="L35" s="380" t="str">
        <f>IF($J35&lt;&gt;"",IF($AG35="0-",AR35,IF($AG35="+0",AX35,IF($AG35="+-",BD35,AL35))),"")</f>
        <v/>
      </c>
      <c r="M35" s="383" t="str">
        <f>IF($J35&lt;&gt;"",IF($AG35="0-",AS35,IF($AG35="+0",AY35,IF($AG35="+-",BE35,AM35))),"")</f>
        <v/>
      </c>
      <c r="N35" s="668" t="s">
        <v>161</v>
      </c>
      <c r="O35" s="669"/>
      <c r="P35" s="669"/>
      <c r="Q35" s="669"/>
      <c r="R35" s="669"/>
      <c r="S35" s="669"/>
      <c r="T35" s="669"/>
      <c r="U35" s="669"/>
      <c r="V35" s="669"/>
      <c r="W35" s="669"/>
      <c r="X35" s="669"/>
      <c r="Y35" s="669"/>
      <c r="Z35" s="669"/>
      <c r="AA35" s="669"/>
      <c r="AB35" s="669"/>
      <c r="AC35" s="670"/>
      <c r="AD35" s="49"/>
      <c r="AE35" s="49"/>
      <c r="AF35" s="55"/>
      <c r="AG35" s="614"/>
      <c r="AH35" s="472" t="str">
        <f>IF(AG35&lt;&gt;"",VLOOKUP(AG35,$AI$13:$AJ$16,2),"")</f>
        <v/>
      </c>
      <c r="AI35"/>
      <c r="AJ35"/>
      <c r="AK35" s="44">
        <f>IF(AO35&gt;=12,DATEDIF(BL35,BO35,"y")+1,DATEDIF(BL35,BO35,"y"))</f>
        <v>0</v>
      </c>
      <c r="AL35" s="44">
        <f>IF(AO35&gt;=12,AO35-12,AO35)</f>
        <v>0</v>
      </c>
      <c r="AM35" s="45" t="str">
        <f>IF(AP35&lt;=15,"半",0)</f>
        <v>半</v>
      </c>
      <c r="AN35" s="41">
        <f>DATEDIF(BL35,BO35,"y")</f>
        <v>0</v>
      </c>
      <c r="AO35" s="42">
        <f>IF(AP35&gt;=16,DATEDIF(BL35,BO35,"ym")+1,DATEDIF(BL35,BO35,"ym"))</f>
        <v>0</v>
      </c>
      <c r="AP35" s="43">
        <f>DATEDIF(BL35,BO35,"md")</f>
        <v>14</v>
      </c>
      <c r="AQ35" s="44" t="e">
        <f>IF(AU35&gt;=12,DATEDIF(BL35,BP35,"y")+1,DATEDIF(BL35,BP35,"y"))</f>
        <v>#NUM!</v>
      </c>
      <c r="AR35" s="44" t="e">
        <f>IF(AU35&gt;=12,AU35-12,AU35)</f>
        <v>#NUM!</v>
      </c>
      <c r="AS35" s="45" t="e">
        <f>IF(AV35&lt;=15,"半",0)</f>
        <v>#NUM!</v>
      </c>
      <c r="AT35" s="41" t="e">
        <f>DATEDIF(BL35,BP35,"y")</f>
        <v>#NUM!</v>
      </c>
      <c r="AU35" s="42" t="e">
        <f>IF(AV35&gt;=16,DATEDIF(BL35,BP35,"ym")+1,DATEDIF(BL35,BP35,"ym"))</f>
        <v>#NUM!</v>
      </c>
      <c r="AV35" s="43" t="e">
        <f>DATEDIF(BL35,BP35,"md")</f>
        <v>#NUM!</v>
      </c>
      <c r="AW35" s="44" t="e">
        <f>IF(BA35&gt;=12,DATEDIF(BM35,BO35,"y")+1,DATEDIF(BM35,BO35,"y"))</f>
        <v>#NUM!</v>
      </c>
      <c r="AX35" s="44" t="e">
        <f>IF(BA35&gt;=12,BA35-12,BA35)</f>
        <v>#NUM!</v>
      </c>
      <c r="AY35" s="45" t="e">
        <f>IF(BB35&lt;=15,"半",0)</f>
        <v>#NUM!</v>
      </c>
      <c r="AZ35" s="41" t="e">
        <f>DATEDIF(BM35,BO35,"y")</f>
        <v>#NUM!</v>
      </c>
      <c r="BA35" s="42" t="e">
        <f>IF(BB35&gt;=16,DATEDIF(BM35,BO35,"ym")+1,DATEDIF(BM35,BO35,"ym"))</f>
        <v>#NUM!</v>
      </c>
      <c r="BB35" s="42" t="e">
        <f>DATEDIF(BM35,BO35,"md")</f>
        <v>#NUM!</v>
      </c>
      <c r="BC35" s="44" t="e">
        <f>IF(BG35&gt;=12,DATEDIF(BM35,BP35,"y")+1,DATEDIF(BM35,BP35,"y"))</f>
        <v>#NUM!</v>
      </c>
      <c r="BD35" s="44" t="e">
        <f>IF(BG35&gt;=12,BG35-12,BG35)</f>
        <v>#NUM!</v>
      </c>
      <c r="BE35" s="45" t="e">
        <f>IF(BH35&lt;=15,"半",0)</f>
        <v>#NUM!</v>
      </c>
      <c r="BF35" s="41" t="e">
        <f>DATEDIF(BM35,BP35,"y")</f>
        <v>#NUM!</v>
      </c>
      <c r="BG35" s="42" t="e">
        <f>IF(BH35&gt;=16,DATEDIF(BM35,BP35,"ym")+1,DATEDIF(BM35,BP35,"ym"))</f>
        <v>#NUM!</v>
      </c>
      <c r="BH35" s="43" t="e">
        <f>DATEDIF(BM35,BP35,"md")</f>
        <v>#NUM!</v>
      </c>
      <c r="BI35" s="42"/>
      <c r="BJ35" s="49">
        <f>IF(J36="現在",$AH$6,J36)</f>
        <v>0</v>
      </c>
      <c r="BK35" s="42">
        <v>1</v>
      </c>
      <c r="BL35" s="51">
        <f>IF(DAY(J35)&lt;=15,J35-DAY(J35)+1,J35-DAY(J35)+16)</f>
        <v>1</v>
      </c>
      <c r="BM35" s="51">
        <f>IF(DAY(BL35)=1,BL35+15,BV35)</f>
        <v>16</v>
      </c>
      <c r="BN35" s="52"/>
      <c r="BO35" s="116">
        <f>IF(CE35&gt;=16,CC35,IF(J36="現在",$AH$6-CE35+15,J36-CE35+15))</f>
        <v>15</v>
      </c>
      <c r="BP35" s="53">
        <f>IF(DAY(BO35)=15,BO35-DAY(BO35),BO35-DAY(BO35)+15)</f>
        <v>0</v>
      </c>
      <c r="BQ35" s="52"/>
      <c r="BR35" s="52"/>
      <c r="BS35" s="50">
        <f>YEAR(J35)</f>
        <v>1900</v>
      </c>
      <c r="BT35" s="50">
        <f>MONTH(J35)+1</f>
        <v>2</v>
      </c>
      <c r="BU35" s="54" t="str">
        <f>CONCATENATE(BS35,"/",BT35,"/",1)</f>
        <v>1900/2/1</v>
      </c>
      <c r="BV35" s="54">
        <f>BU35+1-1</f>
        <v>32</v>
      </c>
      <c r="BW35" s="54">
        <f>BU35-1</f>
        <v>31</v>
      </c>
      <c r="BX35" s="50">
        <f>DAY(BW35)</f>
        <v>31</v>
      </c>
      <c r="BY35" s="50">
        <f>DAY(J35)</f>
        <v>0</v>
      </c>
      <c r="BZ35" s="50">
        <f>YEAR(BJ35)</f>
        <v>1900</v>
      </c>
      <c r="CA35" s="50">
        <f>IF(MONTH(BJ35)=12,MONTH(BJ35)-12+1,MONTH(BJ35)+1)</f>
        <v>2</v>
      </c>
      <c r="CB35" s="54" t="str">
        <f>IF(CA35=1,CONCATENATE(BZ35+1,"/",CA35,"/",1),CONCATENATE(BZ35,"/",CA35,"/",1))</f>
        <v>1900/2/1</v>
      </c>
      <c r="CC35" s="54">
        <f>CB35-1</f>
        <v>31</v>
      </c>
      <c r="CD35" s="50">
        <f>DAY(CC35)</f>
        <v>31</v>
      </c>
      <c r="CE35" s="50">
        <f>DAY(BJ35)</f>
        <v>0</v>
      </c>
    </row>
    <row r="36" spans="1:124" ht="12.6" customHeight="1">
      <c r="A36" s="652"/>
      <c r="B36" s="629"/>
      <c r="C36" s="630"/>
      <c r="D36" s="630"/>
      <c r="E36" s="630"/>
      <c r="F36" s="630"/>
      <c r="G36" s="631"/>
      <c r="H36" s="2" t="s">
        <v>25</v>
      </c>
      <c r="I36" s="2"/>
      <c r="J36" s="102"/>
      <c r="K36" s="384"/>
      <c r="L36" s="381"/>
      <c r="M36" s="384"/>
      <c r="N36" s="668"/>
      <c r="O36" s="669"/>
      <c r="P36" s="669"/>
      <c r="Q36" s="669"/>
      <c r="R36" s="669"/>
      <c r="S36" s="669"/>
      <c r="T36" s="669"/>
      <c r="U36" s="669"/>
      <c r="V36" s="669"/>
      <c r="W36" s="669"/>
      <c r="X36" s="669"/>
      <c r="Y36" s="669"/>
      <c r="Z36" s="669"/>
      <c r="AA36" s="669"/>
      <c r="AB36" s="669"/>
      <c r="AC36" s="670"/>
      <c r="AF36" s="55"/>
      <c r="AG36" s="636"/>
      <c r="AH36" s="473"/>
      <c r="AI36"/>
      <c r="AJ36"/>
      <c r="AK36" s="44"/>
      <c r="AL36" s="44"/>
      <c r="AM36" s="45"/>
      <c r="AN36" s="41"/>
      <c r="AO36" s="42"/>
      <c r="AP36" s="43"/>
      <c r="AQ36" s="44"/>
      <c r="AR36" s="44"/>
      <c r="AS36" s="45"/>
      <c r="AT36" s="41"/>
      <c r="AU36" s="42"/>
      <c r="AV36" s="43"/>
      <c r="AW36" s="44"/>
      <c r="AX36" s="44"/>
      <c r="AY36" s="45"/>
      <c r="AZ36" s="41"/>
      <c r="BA36" s="42"/>
      <c r="BB36" s="42"/>
      <c r="BC36" s="44"/>
      <c r="BD36" s="44"/>
      <c r="BE36" s="45"/>
      <c r="BF36" s="41"/>
      <c r="BG36" s="42"/>
      <c r="BH36" s="43"/>
      <c r="BI36" s="42"/>
      <c r="BJ36" s="49"/>
      <c r="BK36" s="42"/>
      <c r="BL36" s="51"/>
      <c r="BM36" s="51"/>
      <c r="BN36" s="52"/>
      <c r="BO36" s="53"/>
      <c r="BP36" s="53"/>
      <c r="BQ36" s="52"/>
      <c r="BR36" s="52"/>
      <c r="BU36" s="54"/>
      <c r="BV36" s="54"/>
      <c r="BW36" s="54"/>
      <c r="CB36" s="54"/>
      <c r="CC36" s="54"/>
    </row>
    <row r="37" spans="1:124" ht="12.6" customHeight="1">
      <c r="A37" s="650"/>
      <c r="B37" s="648"/>
      <c r="C37" s="626"/>
      <c r="D37" s="626"/>
      <c r="E37" s="626"/>
      <c r="F37" s="626"/>
      <c r="G37" s="627"/>
      <c r="H37" s="5" t="s">
        <v>24</v>
      </c>
      <c r="I37" s="5"/>
      <c r="J37" s="103"/>
      <c r="K37" s="671" t="str">
        <f>IF($J37&lt;&gt;"",IF($AG37="0-",AQ37,IF($AG37="+0",AW37,IF($AG37="+-",BC37,AK37))),"")</f>
        <v/>
      </c>
      <c r="L37" s="380" t="str">
        <f>IF($J37&lt;&gt;"",IF($AG37="0-",AR37,IF($AG37="+0",AX37,IF($AG37="+-",BD37,AL37))),"")</f>
        <v/>
      </c>
      <c r="M37" s="367" t="str">
        <f>IF($J37&lt;&gt;"",IF($AG37="0-",AS37,IF($AG37="+0",AY37,IF($AG37="+-",BE37,AM37))),"")</f>
        <v/>
      </c>
      <c r="AC37" s="62"/>
      <c r="AF37" s="55"/>
      <c r="AG37" s="614"/>
      <c r="AH37" s="472" t="str">
        <f>IF(AG37&lt;&gt;"",VLOOKUP(AG37,$AI$13:$AJ$16,2),"")</f>
        <v/>
      </c>
      <c r="AI37"/>
      <c r="AJ37"/>
      <c r="AK37" s="44">
        <f>IF(AO37&gt;=12,DATEDIF(BL37,BO37,"y")+1,DATEDIF(BL37,BO37,"y"))</f>
        <v>0</v>
      </c>
      <c r="AL37" s="44">
        <f>IF(AO37&gt;=12,AO37-12,AO37)</f>
        <v>0</v>
      </c>
      <c r="AM37" s="45" t="str">
        <f>IF(AP37&lt;=15,"半",0)</f>
        <v>半</v>
      </c>
      <c r="AN37" s="41">
        <f>DATEDIF(BL37,BO37,"y")</f>
        <v>0</v>
      </c>
      <c r="AO37" s="42">
        <f>IF(AP37&gt;=16,DATEDIF(BL37,BO37,"ym")+1,DATEDIF(BL37,BO37,"ym"))</f>
        <v>0</v>
      </c>
      <c r="AP37" s="43">
        <f>DATEDIF(BL37,BO37,"md")</f>
        <v>14</v>
      </c>
      <c r="AQ37" s="44" t="e">
        <f>IF(AU37&gt;=12,DATEDIF(BL37,BP37,"y")+1,DATEDIF(BL37,BP37,"y"))</f>
        <v>#NUM!</v>
      </c>
      <c r="AR37" s="44" t="e">
        <f>IF(AU37&gt;=12,AU37-12,AU37)</f>
        <v>#NUM!</v>
      </c>
      <c r="AS37" s="45" t="e">
        <f>IF(AV37&lt;=15,"半",0)</f>
        <v>#NUM!</v>
      </c>
      <c r="AT37" s="41" t="e">
        <f>DATEDIF(BL37,BP37,"y")</f>
        <v>#NUM!</v>
      </c>
      <c r="AU37" s="42" t="e">
        <f>IF(AV37&gt;=16,DATEDIF(BL37,BP37,"ym")+1,DATEDIF(BL37,BP37,"ym"))</f>
        <v>#NUM!</v>
      </c>
      <c r="AV37" s="43" t="e">
        <f>DATEDIF(BL37,BP37,"md")</f>
        <v>#NUM!</v>
      </c>
      <c r="AW37" s="44" t="e">
        <f>IF(BA37&gt;=12,DATEDIF(BM37,BO37,"y")+1,DATEDIF(BM37,BO37,"y"))</f>
        <v>#NUM!</v>
      </c>
      <c r="AX37" s="44" t="e">
        <f>IF(BA37&gt;=12,BA37-12,BA37)</f>
        <v>#NUM!</v>
      </c>
      <c r="AY37" s="45" t="e">
        <f>IF(BB37&lt;=15,"半",0)</f>
        <v>#NUM!</v>
      </c>
      <c r="AZ37" s="41" t="e">
        <f>DATEDIF(BM37,BO37,"y")</f>
        <v>#NUM!</v>
      </c>
      <c r="BA37" s="42" t="e">
        <f>IF(BB37&gt;=16,DATEDIF(BM37,BO37,"ym")+1,DATEDIF(BM37,BO37,"ym"))</f>
        <v>#NUM!</v>
      </c>
      <c r="BB37" s="42" t="e">
        <f>DATEDIF(BM37,BO37,"md")</f>
        <v>#NUM!</v>
      </c>
      <c r="BC37" s="44" t="e">
        <f>IF(BG37&gt;=12,DATEDIF(BM37,BP37,"y")+1,DATEDIF(BM37,BP37,"y"))</f>
        <v>#NUM!</v>
      </c>
      <c r="BD37" s="44" t="e">
        <f>IF(BG37&gt;=12,BG37-12,BG37)</f>
        <v>#NUM!</v>
      </c>
      <c r="BE37" s="45" t="e">
        <f>IF(BH37&lt;=15,"半",0)</f>
        <v>#NUM!</v>
      </c>
      <c r="BF37" s="41" t="e">
        <f>DATEDIF(BM37,BP37,"y")</f>
        <v>#NUM!</v>
      </c>
      <c r="BG37" s="42" t="e">
        <f>IF(BH37&gt;=16,DATEDIF(BM37,BP37,"ym")+1,DATEDIF(BM37,BP37,"ym"))</f>
        <v>#NUM!</v>
      </c>
      <c r="BH37" s="43" t="e">
        <f>DATEDIF(BM37,BP37,"md")</f>
        <v>#NUM!</v>
      </c>
      <c r="BI37" s="42"/>
      <c r="BJ37" s="49">
        <f>IF(J38="現在",$AH$6,J38)</f>
        <v>0</v>
      </c>
      <c r="BK37" s="42">
        <v>2</v>
      </c>
      <c r="BL37" s="51">
        <f>IF(DAY(J37)&lt;=15,J37-DAY(J37)+1,J37-DAY(J37)+16)</f>
        <v>1</v>
      </c>
      <c r="BM37" s="51">
        <f>IF(DAY(BL37)=1,BL37+15,BV37)</f>
        <v>16</v>
      </c>
      <c r="BN37" s="52"/>
      <c r="BO37" s="116">
        <f>IF(CE37&gt;=16,CC37,IF(J38="現在",$AH$6-CE37+15,J38-CE37+15))</f>
        <v>15</v>
      </c>
      <c r="BP37" s="53">
        <f>IF(DAY(BO37)=15,BO37-DAY(BO37),BO37-DAY(BO37)+15)</f>
        <v>0</v>
      </c>
      <c r="BQ37" s="52"/>
      <c r="BR37" s="52"/>
      <c r="BS37" s="50">
        <f>YEAR(J37)</f>
        <v>1900</v>
      </c>
      <c r="BT37" s="50">
        <f>MONTH(J37)+1</f>
        <v>2</v>
      </c>
      <c r="BU37" s="54" t="str">
        <f>CONCATENATE(BS37,"/",BT37,"/",1)</f>
        <v>1900/2/1</v>
      </c>
      <c r="BV37" s="54">
        <f>BU37+1-1</f>
        <v>32</v>
      </c>
      <c r="BW37" s="54">
        <f>BU37-1</f>
        <v>31</v>
      </c>
      <c r="BX37" s="50">
        <f>DAY(BW37)</f>
        <v>31</v>
      </c>
      <c r="BY37" s="50">
        <f>DAY(J37)</f>
        <v>0</v>
      </c>
      <c r="BZ37" s="50">
        <f>YEAR(BJ37)</f>
        <v>1900</v>
      </c>
      <c r="CA37" s="50">
        <f>IF(MONTH(BJ37)=12,MONTH(BJ37)-12+1,MONTH(BJ37)+1)</f>
        <v>2</v>
      </c>
      <c r="CB37" s="54" t="str">
        <f>IF(CA37=1,CONCATENATE(BZ37+1,"/",CA37,"/",1),CONCATENATE(BZ37,"/",CA37,"/",1))</f>
        <v>1900/2/1</v>
      </c>
      <c r="CC37" s="54">
        <f>CB37-1</f>
        <v>31</v>
      </c>
      <c r="CD37" s="50">
        <f>DAY(CC37)</f>
        <v>31</v>
      </c>
      <c r="CE37" s="50">
        <f>DAY(BJ37)</f>
        <v>0</v>
      </c>
    </row>
    <row r="38" spans="1:124" ht="12.6" customHeight="1">
      <c r="A38" s="652"/>
      <c r="B38" s="629"/>
      <c r="C38" s="630"/>
      <c r="D38" s="630"/>
      <c r="E38" s="630"/>
      <c r="F38" s="630"/>
      <c r="G38" s="631"/>
      <c r="H38" s="2" t="s">
        <v>25</v>
      </c>
      <c r="I38" s="2"/>
      <c r="J38" s="102"/>
      <c r="K38" s="672"/>
      <c r="L38" s="381"/>
      <c r="M38" s="398"/>
      <c r="AC38" s="673"/>
      <c r="AF38" s="55"/>
      <c r="AG38" s="636"/>
      <c r="AH38" s="473"/>
      <c r="AI38"/>
      <c r="AJ38"/>
      <c r="AK38" s="44"/>
      <c r="AL38" s="44"/>
      <c r="AM38" s="45"/>
      <c r="AN38" s="41"/>
      <c r="AO38" s="42"/>
      <c r="AP38" s="43"/>
      <c r="AQ38" s="44"/>
      <c r="AR38" s="44"/>
      <c r="AS38" s="45"/>
      <c r="AT38" s="41"/>
      <c r="AU38" s="42"/>
      <c r="AV38" s="43"/>
      <c r="AW38" s="44"/>
      <c r="AX38" s="44"/>
      <c r="AY38" s="45"/>
      <c r="AZ38" s="41"/>
      <c r="BA38" s="42"/>
      <c r="BB38" s="42"/>
      <c r="BC38" s="44"/>
      <c r="BD38" s="44"/>
      <c r="BE38" s="45"/>
      <c r="BF38" s="41"/>
      <c r="BG38" s="42"/>
      <c r="BH38" s="43"/>
      <c r="BI38" s="42"/>
      <c r="BJ38" s="49"/>
      <c r="BK38" s="42"/>
      <c r="BL38" s="51"/>
      <c r="BM38" s="51"/>
      <c r="BN38" s="52"/>
      <c r="BO38" s="53"/>
      <c r="BP38" s="53"/>
      <c r="BQ38" s="52"/>
      <c r="BR38" s="52"/>
      <c r="BU38" s="54"/>
      <c r="BV38" s="54"/>
      <c r="BW38" s="54"/>
      <c r="CB38" s="54"/>
      <c r="CC38" s="54"/>
    </row>
    <row r="39" spans="1:124" ht="12.6" customHeight="1">
      <c r="A39" s="650"/>
      <c r="B39" s="648"/>
      <c r="C39" s="626"/>
      <c r="D39" s="626"/>
      <c r="E39" s="626"/>
      <c r="F39" s="626"/>
      <c r="G39" s="627"/>
      <c r="H39" s="5" t="s">
        <v>24</v>
      </c>
      <c r="I39" s="5"/>
      <c r="J39" s="103"/>
      <c r="K39" s="671" t="str">
        <f>IF($J39&lt;&gt;"",IF($AG39="0-",AQ39,IF($AG39="+0",AW39,IF($AG39="+-",BC39,AK39))),"")</f>
        <v/>
      </c>
      <c r="L39" s="380" t="str">
        <f>IF($J39&lt;&gt;"",IF($AG39="0-",AR39,IF($AG39="+0",AX39,IF($AG39="+-",BD39,AL39))),"")</f>
        <v/>
      </c>
      <c r="M39" s="383" t="str">
        <f>IF($J39&lt;&gt;"",IF($AG39="0-",AS39,IF($AG39="+0",AY39,IF($AG39="+-",BE39,AM39))),"")</f>
        <v/>
      </c>
      <c r="N39" s="90"/>
      <c r="O39" s="91"/>
      <c r="P39" s="363" t="s">
        <v>162</v>
      </c>
      <c r="Q39" s="257"/>
      <c r="R39" s="257"/>
      <c r="S39" s="257"/>
      <c r="T39" s="257"/>
      <c r="U39" s="257" t="s">
        <v>71</v>
      </c>
      <c r="V39" s="257"/>
      <c r="W39" s="363"/>
      <c r="X39" s="257"/>
      <c r="Y39" s="257"/>
      <c r="Z39" s="257"/>
      <c r="AA39" s="257"/>
      <c r="AB39" s="257" t="s">
        <v>71</v>
      </c>
      <c r="AC39" s="400"/>
      <c r="AD39" s="182"/>
      <c r="AE39" s="84"/>
      <c r="AF39" s="55"/>
      <c r="AG39" s="614"/>
      <c r="AH39" s="472" t="str">
        <f>IF(AG39&lt;&gt;"",VLOOKUP(AG39,$AI$13:$AJ$16,2),"")</f>
        <v/>
      </c>
      <c r="AI39"/>
      <c r="AJ39"/>
      <c r="AK39" s="44">
        <f>IF(AO39&gt;=12,DATEDIF(BL39,BO39,"y")+1,DATEDIF(BL39,BO39,"y"))</f>
        <v>0</v>
      </c>
      <c r="AL39" s="44">
        <f>IF(AO39&gt;=12,AO39-12,AO39)</f>
        <v>0</v>
      </c>
      <c r="AM39" s="45" t="str">
        <f>IF(AP39&lt;=15,"半",0)</f>
        <v>半</v>
      </c>
      <c r="AN39" s="58">
        <f>DATEDIF(BL39,BO39,"y")</f>
        <v>0</v>
      </c>
      <c r="AO39" s="59">
        <f>IF(AP39&gt;=16,DATEDIF(BL39,BO39,"ym")+1,DATEDIF(BL39,BO39,"ym"))</f>
        <v>0</v>
      </c>
      <c r="AP39" s="60">
        <f>DATEDIF(BL39,BO39,"md")</f>
        <v>14</v>
      </c>
      <c r="AQ39" s="44" t="e">
        <f>IF(AU39&gt;=12,DATEDIF(BL39,BP39,"y")+1,DATEDIF(BL39,BP39,"y"))</f>
        <v>#NUM!</v>
      </c>
      <c r="AR39" s="44" t="e">
        <f>IF(AU39&gt;=12,AU39-12,AU39)</f>
        <v>#NUM!</v>
      </c>
      <c r="AS39" s="45" t="e">
        <f>IF(AV39&lt;=15,"半",0)</f>
        <v>#NUM!</v>
      </c>
      <c r="AT39" s="58" t="e">
        <f>DATEDIF(BL39,BP39,"y")</f>
        <v>#NUM!</v>
      </c>
      <c r="AU39" s="59" t="e">
        <f>IF(AV39&gt;=16,DATEDIF(BL39,BP39,"ym")+1,DATEDIF(BL39,BP39,"ym"))</f>
        <v>#NUM!</v>
      </c>
      <c r="AV39" s="60" t="e">
        <f>DATEDIF(BL39,BP39,"md")</f>
        <v>#NUM!</v>
      </c>
      <c r="AW39" s="44" t="e">
        <f>IF(BA39&gt;=12,DATEDIF(BM39,BO39,"y")+1,DATEDIF(BM39,BO39,"y"))</f>
        <v>#NUM!</v>
      </c>
      <c r="AX39" s="44" t="e">
        <f>IF(BA39&gt;=12,BA39-12,BA39)</f>
        <v>#NUM!</v>
      </c>
      <c r="AY39" s="45" t="e">
        <f>IF(BB39&lt;=15,"半",0)</f>
        <v>#NUM!</v>
      </c>
      <c r="AZ39" s="58" t="e">
        <f>DATEDIF(BM39,BO39,"y")</f>
        <v>#NUM!</v>
      </c>
      <c r="BA39" s="59" t="e">
        <f>IF(BB39&gt;=16,DATEDIF(BM39,BO39,"ym")+1,DATEDIF(BM39,BO39,"ym"))</f>
        <v>#NUM!</v>
      </c>
      <c r="BB39" s="59" t="e">
        <f>DATEDIF(BM39,BO39,"md")</f>
        <v>#NUM!</v>
      </c>
      <c r="BC39" s="44" t="e">
        <f>IF(BG39&gt;=12,DATEDIF(BM39,BP39,"y")+1,DATEDIF(BM39,BP39,"y"))</f>
        <v>#NUM!</v>
      </c>
      <c r="BD39" s="44" t="e">
        <f>IF(BG39&gt;=12,BG39-12,BG39)</f>
        <v>#NUM!</v>
      </c>
      <c r="BE39" s="45" t="e">
        <f>IF(BH39&lt;=15,"半",0)</f>
        <v>#NUM!</v>
      </c>
      <c r="BF39" s="58" t="e">
        <f>DATEDIF(BM39,BP39,"y")</f>
        <v>#NUM!</v>
      </c>
      <c r="BG39" s="59" t="e">
        <f>IF(BH39&gt;=16,DATEDIF(BM39,BP39,"ym")+1,DATEDIF(BM39,BP39,"ym"))</f>
        <v>#NUM!</v>
      </c>
      <c r="BH39" s="60" t="e">
        <f>DATEDIF(BM39,BP39,"md")</f>
        <v>#NUM!</v>
      </c>
      <c r="BI39" s="42"/>
      <c r="BJ39" s="49">
        <f>IF(J40="現在",$AH$6,J40)</f>
        <v>0</v>
      </c>
      <c r="BK39" s="42">
        <v>0</v>
      </c>
      <c r="BL39" s="51">
        <f>IF(DAY(J39)&lt;=15,J39-DAY(J39)+1,J39-DAY(J39)+16)</f>
        <v>1</v>
      </c>
      <c r="BM39" s="51">
        <f>IF(DAY(BL39)=1,BL39+15,BV39)</f>
        <v>16</v>
      </c>
      <c r="BN39" s="52"/>
      <c r="BO39" s="116">
        <f>IF(CE39&gt;=16,CC39,IF(J40="現在",$AH$6-CE39+15,J40-CE39+15))</f>
        <v>15</v>
      </c>
      <c r="BP39" s="53">
        <f>IF(DAY(BO39)=15,BO39-DAY(BO39),BO39-DAY(BO39)+15)</f>
        <v>0</v>
      </c>
      <c r="BQ39" s="52"/>
      <c r="BR39" s="52"/>
      <c r="BS39" s="50">
        <f>YEAR(J39)</f>
        <v>1900</v>
      </c>
      <c r="BT39" s="50">
        <f>MONTH(J39)+1</f>
        <v>2</v>
      </c>
      <c r="BU39" s="54" t="str">
        <f>CONCATENATE(BS39,"/",BT39,"/",1)</f>
        <v>1900/2/1</v>
      </c>
      <c r="BV39" s="54">
        <f>BU39+1-1</f>
        <v>32</v>
      </c>
      <c r="BW39" s="54">
        <f>BU39-1</f>
        <v>31</v>
      </c>
      <c r="BX39" s="50">
        <f>DAY(BW39)</f>
        <v>31</v>
      </c>
      <c r="BY39" s="50">
        <f>DAY(J39)</f>
        <v>0</v>
      </c>
      <c r="BZ39" s="50">
        <f>YEAR(BJ39)</f>
        <v>1900</v>
      </c>
      <c r="CA39" s="50">
        <f>IF(MONTH(BJ39)=12,MONTH(BJ39)-12+1,MONTH(BJ39)+1)</f>
        <v>2</v>
      </c>
      <c r="CB39" s="54" t="str">
        <f>IF(CA39=1,CONCATENATE(BZ39+1,"/",CA39,"/",1),CONCATENATE(BZ39,"/",CA39,"/",1))</f>
        <v>1900/2/1</v>
      </c>
      <c r="CC39" s="54">
        <f>CB39-1</f>
        <v>31</v>
      </c>
      <c r="CD39" s="50">
        <f>DAY(CC39)</f>
        <v>31</v>
      </c>
      <c r="CE39" s="50">
        <f>DAY(BJ39)</f>
        <v>0</v>
      </c>
    </row>
    <row r="40" spans="1:124" ht="12.6" customHeight="1">
      <c r="A40" s="652"/>
      <c r="B40" s="629"/>
      <c r="C40" s="630"/>
      <c r="D40" s="630"/>
      <c r="E40" s="630"/>
      <c r="F40" s="630"/>
      <c r="G40" s="631"/>
      <c r="H40" s="2" t="s">
        <v>25</v>
      </c>
      <c r="I40" s="2"/>
      <c r="J40" s="102"/>
      <c r="K40" s="672"/>
      <c r="L40" s="381"/>
      <c r="M40" s="384"/>
      <c r="N40" s="382" t="s">
        <v>84</v>
      </c>
      <c r="O40" s="283"/>
      <c r="P40" s="263" t="s">
        <v>60</v>
      </c>
      <c r="Q40" s="264"/>
      <c r="R40" s="267" t="s">
        <v>163</v>
      </c>
      <c r="S40" s="268"/>
      <c r="T40" s="268"/>
      <c r="U40" s="268"/>
      <c r="V40" s="268"/>
      <c r="W40" s="263" t="s">
        <v>60</v>
      </c>
      <c r="X40" s="264"/>
      <c r="Y40" s="267"/>
      <c r="Z40" s="268"/>
      <c r="AA40" s="268"/>
      <c r="AB40" s="268"/>
      <c r="AC40" s="401"/>
      <c r="AD40" s="107"/>
      <c r="AE40" s="85"/>
      <c r="AF40" s="55"/>
      <c r="AG40" s="636"/>
      <c r="AH40" s="473"/>
      <c r="AI40"/>
      <c r="AJ40"/>
      <c r="AK40" s="44"/>
      <c r="AL40" s="44"/>
      <c r="AM40" s="45"/>
      <c r="AN40" s="41"/>
      <c r="AO40" s="42"/>
      <c r="AP40" s="43"/>
      <c r="AQ40" s="44"/>
      <c r="AR40" s="44"/>
      <c r="AS40" s="45"/>
      <c r="AT40" s="41"/>
      <c r="AU40" s="42"/>
      <c r="AV40" s="43"/>
      <c r="AW40" s="44"/>
      <c r="AX40" s="44"/>
      <c r="AY40" s="45"/>
      <c r="AZ40" s="41"/>
      <c r="BA40" s="42"/>
      <c r="BB40" s="42"/>
      <c r="BC40" s="44"/>
      <c r="BD40" s="44"/>
      <c r="BE40" s="45"/>
      <c r="BF40" s="41"/>
      <c r="BG40" s="42"/>
      <c r="BH40" s="43"/>
      <c r="BI40" s="42"/>
      <c r="BJ40" s="49"/>
      <c r="BK40" s="42"/>
      <c r="BL40" s="51"/>
      <c r="BM40" s="51"/>
      <c r="BN40" s="52"/>
      <c r="BO40" s="53"/>
      <c r="BP40" s="53"/>
      <c r="BQ40" s="52"/>
      <c r="BR40" s="52"/>
      <c r="BU40" s="54"/>
      <c r="BV40" s="54"/>
      <c r="BW40" s="54"/>
      <c r="CB40" s="54"/>
      <c r="CC40" s="54"/>
    </row>
    <row r="41" spans="1:124" ht="12.6" customHeight="1">
      <c r="A41" s="650"/>
      <c r="B41" s="648"/>
      <c r="C41" s="626"/>
      <c r="D41" s="626"/>
      <c r="E41" s="626"/>
      <c r="F41" s="626"/>
      <c r="G41" s="627"/>
      <c r="H41" s="5" t="s">
        <v>24</v>
      </c>
      <c r="I41" s="5"/>
      <c r="J41" s="103"/>
      <c r="K41" s="671" t="str">
        <f>IF($J41&lt;&gt;"",IF($AG41="0-",AQ41,IF($AG41="+0",AW41,IF($AG41="+-",BC41,AK41))),"")</f>
        <v/>
      </c>
      <c r="L41" s="380" t="str">
        <f>IF($J41&lt;&gt;"",IF($AG41="0-",AR41,IF($AG41="+0",AX41,IF($AG41="+-",BD41,AL41))),"")</f>
        <v/>
      </c>
      <c r="M41" s="383" t="str">
        <f>IF($J41&lt;&gt;"",IF($AG41="0-",AS41,IF($AG41="+0",AY41,IF($AG41="+-",BE41,AM41))),"")</f>
        <v/>
      </c>
      <c r="N41" s="382"/>
      <c r="O41" s="283"/>
      <c r="P41" s="265"/>
      <c r="Q41" s="266"/>
      <c r="R41" s="270"/>
      <c r="S41" s="271"/>
      <c r="T41" s="271"/>
      <c r="U41" s="271"/>
      <c r="V41" s="271"/>
      <c r="W41" s="265"/>
      <c r="X41" s="266"/>
      <c r="Y41" s="270"/>
      <c r="Z41" s="271"/>
      <c r="AA41" s="271"/>
      <c r="AB41" s="271"/>
      <c r="AC41" s="402"/>
      <c r="AD41" s="107"/>
      <c r="AE41" s="86"/>
      <c r="AF41" s="55"/>
      <c r="AG41" s="614"/>
      <c r="AH41" s="472" t="str">
        <f>IF(AG41&lt;&gt;"",VLOOKUP(AG41,$AI$13:$AJ$16,2),"")</f>
        <v/>
      </c>
      <c r="AI41"/>
      <c r="AJ41"/>
      <c r="AK41" s="44">
        <f>IF(AO41&gt;=12,DATEDIF(BL41,BO41,"y")+1,DATEDIF(BL41,BO41,"y"))</f>
        <v>0</v>
      </c>
      <c r="AL41" s="44">
        <f>IF(AO41&gt;=12,AO41-12,AO41)</f>
        <v>0</v>
      </c>
      <c r="AM41" s="45" t="str">
        <f>IF(AP41&lt;=15,"半",0)</f>
        <v>半</v>
      </c>
      <c r="AN41" s="41">
        <f>DATEDIF(BL41,BO41,"y")</f>
        <v>0</v>
      </c>
      <c r="AO41" s="42">
        <f>IF(AP41&gt;=16,DATEDIF(BL41,BO41,"ym")+1,DATEDIF(BL41,BO41,"ym"))</f>
        <v>0</v>
      </c>
      <c r="AP41" s="43">
        <f>DATEDIF(BL41,BO41,"md")</f>
        <v>14</v>
      </c>
      <c r="AQ41" s="44" t="e">
        <f>IF(AU41&gt;=12,DATEDIF(BL41,BP41,"y")+1,DATEDIF(BL41,BP41,"y"))</f>
        <v>#NUM!</v>
      </c>
      <c r="AR41" s="44" t="e">
        <f>IF(AU41&gt;=12,AU41-12,AU41)</f>
        <v>#NUM!</v>
      </c>
      <c r="AS41" s="45" t="e">
        <f>IF(AV41&lt;=15,"半",0)</f>
        <v>#NUM!</v>
      </c>
      <c r="AT41" s="41" t="e">
        <f>DATEDIF(BL41,BP41,"y")</f>
        <v>#NUM!</v>
      </c>
      <c r="AU41" s="42" t="e">
        <f>IF(AV41&gt;=16,DATEDIF(BL41,BP41,"ym")+1,DATEDIF(BL41,BP41,"ym"))</f>
        <v>#NUM!</v>
      </c>
      <c r="AV41" s="43" t="e">
        <f>DATEDIF(BL41,BP41,"md")</f>
        <v>#NUM!</v>
      </c>
      <c r="AW41" s="44" t="e">
        <f>IF(BA41&gt;=12,DATEDIF(BM41,BO41,"y")+1,DATEDIF(BM41,BO41,"y"))</f>
        <v>#NUM!</v>
      </c>
      <c r="AX41" s="44" t="e">
        <f>IF(BA41&gt;=12,BA41-12,BA41)</f>
        <v>#NUM!</v>
      </c>
      <c r="AY41" s="45" t="e">
        <f>IF(BB41&lt;=15,"半",0)</f>
        <v>#NUM!</v>
      </c>
      <c r="AZ41" s="41" t="e">
        <f>DATEDIF(BM41,BO41,"y")</f>
        <v>#NUM!</v>
      </c>
      <c r="BA41" s="42" t="e">
        <f>IF(BB41&gt;=16,DATEDIF(BM41,BO41,"ym")+1,DATEDIF(BM41,BO41,"ym"))</f>
        <v>#NUM!</v>
      </c>
      <c r="BB41" s="42" t="e">
        <f>DATEDIF(BM41,BO41,"md")</f>
        <v>#NUM!</v>
      </c>
      <c r="BC41" s="44" t="e">
        <f>IF(BG41&gt;=12,DATEDIF(BM41,BP41,"y")+1,DATEDIF(BM41,BP41,"y"))</f>
        <v>#NUM!</v>
      </c>
      <c r="BD41" s="44" t="e">
        <f>IF(BG41&gt;=12,BG41-12,BG41)</f>
        <v>#NUM!</v>
      </c>
      <c r="BE41" s="45" t="e">
        <f>IF(BH41&lt;=15,"半",0)</f>
        <v>#NUM!</v>
      </c>
      <c r="BF41" s="41" t="e">
        <f>DATEDIF(BM41,BP41,"y")</f>
        <v>#NUM!</v>
      </c>
      <c r="BG41" s="42" t="e">
        <f>IF(BH41&gt;=16,DATEDIF(BM41,BP41,"ym")+1,DATEDIF(BM41,BP41,"ym"))</f>
        <v>#NUM!</v>
      </c>
      <c r="BH41" s="43" t="e">
        <f>DATEDIF(BM41,BP41,"md")</f>
        <v>#NUM!</v>
      </c>
      <c r="BI41" s="42"/>
      <c r="BJ41" s="49">
        <f>IF(J42="現在",$AH$6,J42)</f>
        <v>0</v>
      </c>
      <c r="BK41" s="42">
        <v>1</v>
      </c>
      <c r="BL41" s="51">
        <f>IF(DAY(J41)&lt;=15,J41-DAY(J41)+1,J41-DAY(J41)+16)</f>
        <v>1</v>
      </c>
      <c r="BM41" s="51">
        <f>IF(DAY(BL41)=1,BL41+15,BV41)</f>
        <v>16</v>
      </c>
      <c r="BN41" s="52"/>
      <c r="BO41" s="116">
        <f>IF(CE41&gt;=16,CC41,IF(J42="現在",$AH$6-CE41+15,J42-CE41+15))</f>
        <v>15</v>
      </c>
      <c r="BP41" s="53">
        <f>IF(DAY(BO41)=15,BO41-DAY(BO41),BO41-DAY(BO41)+15)</f>
        <v>0</v>
      </c>
      <c r="BQ41" s="52"/>
      <c r="BR41" s="52"/>
      <c r="BS41" s="50">
        <f>YEAR(J41)</f>
        <v>1900</v>
      </c>
      <c r="BT41" s="50">
        <f>MONTH(J41)+1</f>
        <v>2</v>
      </c>
      <c r="BU41" s="54" t="str">
        <f>CONCATENATE(BS41,"/",BT41,"/",1)</f>
        <v>1900/2/1</v>
      </c>
      <c r="BV41" s="54">
        <f>BU41+1-1</f>
        <v>32</v>
      </c>
      <c r="BW41" s="54">
        <f>BU41-1</f>
        <v>31</v>
      </c>
      <c r="BX41" s="50">
        <f>DAY(BW41)</f>
        <v>31</v>
      </c>
      <c r="BY41" s="50">
        <f>DAY(J41)</f>
        <v>0</v>
      </c>
      <c r="BZ41" s="50">
        <f>YEAR(BJ41)</f>
        <v>1900</v>
      </c>
      <c r="CA41" s="50">
        <f>IF(MONTH(BJ41)=12,MONTH(BJ41)-12+1,MONTH(BJ41)+1)</f>
        <v>2</v>
      </c>
      <c r="CB41" s="54" t="str">
        <f>IF(CA41=1,CONCATENATE(BZ41+1,"/",CA41,"/",1),CONCATENATE(BZ41,"/",CA41,"/",1))</f>
        <v>1900/2/1</v>
      </c>
      <c r="CC41" s="54">
        <f>CB41-1</f>
        <v>31</v>
      </c>
      <c r="CD41" s="50">
        <f>DAY(CC41)</f>
        <v>31</v>
      </c>
      <c r="CE41" s="50">
        <f>DAY(BJ41)</f>
        <v>0</v>
      </c>
    </row>
    <row r="42" spans="1:124" ht="12.6" customHeight="1">
      <c r="A42" s="652"/>
      <c r="B42" s="629"/>
      <c r="C42" s="630"/>
      <c r="D42" s="630"/>
      <c r="E42" s="630"/>
      <c r="F42" s="630"/>
      <c r="G42" s="631"/>
      <c r="H42" s="2" t="s">
        <v>25</v>
      </c>
      <c r="I42" s="2"/>
      <c r="J42" s="102"/>
      <c r="K42" s="672"/>
      <c r="L42" s="381"/>
      <c r="M42" s="384"/>
      <c r="N42" s="382"/>
      <c r="O42" s="283"/>
      <c r="P42" s="303" t="s">
        <v>47</v>
      </c>
      <c r="Q42" s="304"/>
      <c r="R42" s="324">
        <v>100000</v>
      </c>
      <c r="S42" s="325"/>
      <c r="T42" s="325"/>
      <c r="U42" s="325"/>
      <c r="V42" s="674" t="s">
        <v>72</v>
      </c>
      <c r="W42" s="303" t="s">
        <v>47</v>
      </c>
      <c r="X42" s="304"/>
      <c r="Y42" s="324"/>
      <c r="Z42" s="325"/>
      <c r="AA42" s="325"/>
      <c r="AB42" s="325"/>
      <c r="AC42" s="117" t="s">
        <v>72</v>
      </c>
      <c r="AD42" s="84"/>
      <c r="AE42" s="85"/>
      <c r="AF42" s="55"/>
      <c r="AG42" s="636"/>
      <c r="AH42" s="473"/>
      <c r="AI42"/>
      <c r="AJ42"/>
      <c r="AK42" s="44"/>
      <c r="AL42" s="44"/>
      <c r="AM42" s="45"/>
      <c r="AN42" s="41"/>
      <c r="AO42" s="42"/>
      <c r="AP42" s="43"/>
      <c r="AQ42" s="44"/>
      <c r="AR42" s="44"/>
      <c r="AS42" s="45"/>
      <c r="AT42" s="41"/>
      <c r="AU42" s="42"/>
      <c r="AV42" s="43"/>
      <c r="AW42" s="44"/>
      <c r="AX42" s="44"/>
      <c r="AY42" s="45"/>
      <c r="AZ42" s="41"/>
      <c r="BA42" s="42"/>
      <c r="BB42" s="42"/>
      <c r="BC42" s="44"/>
      <c r="BD42" s="44"/>
      <c r="BE42" s="45"/>
      <c r="BF42" s="41"/>
      <c r="BG42" s="42"/>
      <c r="BH42" s="43"/>
      <c r="BI42" s="42"/>
      <c r="BJ42" s="49"/>
      <c r="BK42" s="42"/>
      <c r="BL42" s="51"/>
      <c r="BM42" s="51"/>
      <c r="BN42" s="52"/>
      <c r="BO42" s="53"/>
      <c r="BP42" s="53"/>
      <c r="BQ42" s="52"/>
      <c r="BR42" s="52"/>
      <c r="BU42" s="54"/>
      <c r="BV42" s="54"/>
      <c r="BW42" s="54"/>
      <c r="CB42" s="54"/>
      <c r="CC42" s="54"/>
    </row>
    <row r="43" spans="1:124" ht="12.6" customHeight="1">
      <c r="A43" s="675"/>
      <c r="B43" s="648"/>
      <c r="C43" s="626"/>
      <c r="D43" s="626"/>
      <c r="E43" s="626"/>
      <c r="F43" s="626"/>
      <c r="G43" s="627"/>
      <c r="H43" s="5" t="s">
        <v>164</v>
      </c>
      <c r="I43" s="5"/>
      <c r="J43" s="103"/>
      <c r="K43" s="671" t="str">
        <f>IF($J43&lt;&gt;"",IF($AG43="0-",AQ43,IF($AG43="+0",AW43,IF($AG43="+-",BC43,AK43))),"")</f>
        <v/>
      </c>
      <c r="L43" s="380" t="str">
        <f>IF($J43&lt;&gt;"",IF($AG43="0-",AR43,IF($AG43="+0",AX43,IF($AG43="+-",BD43,AL43))),"")</f>
        <v/>
      </c>
      <c r="M43" s="383" t="str">
        <f>IF($J43&lt;&gt;"",IF($AG43="0-",AS43,IF($AG43="+0",AY43,IF($AG43="+-",BE43,AM43))),"")</f>
        <v/>
      </c>
      <c r="N43" s="382"/>
      <c r="O43" s="283"/>
      <c r="P43" s="265"/>
      <c r="Q43" s="266"/>
      <c r="R43" s="326"/>
      <c r="S43" s="327"/>
      <c r="T43" s="327"/>
      <c r="U43" s="327"/>
      <c r="V43" s="676"/>
      <c r="W43" s="265"/>
      <c r="X43" s="266"/>
      <c r="Y43" s="326"/>
      <c r="Z43" s="327"/>
      <c r="AA43" s="327"/>
      <c r="AB43" s="327"/>
      <c r="AC43" s="119"/>
      <c r="AD43" s="85"/>
      <c r="AE43" s="84"/>
      <c r="AF43" s="49"/>
      <c r="AG43" s="614"/>
      <c r="AH43" s="472" t="str">
        <f>IF(AG43&lt;&gt;"",VLOOKUP(AG43,$AI$13:$AJ$16,2),"")</f>
        <v/>
      </c>
      <c r="AI43"/>
      <c r="AJ43"/>
      <c r="AK43" s="44">
        <f>IF(AO43&gt;=12,DATEDIF(BL43,BO43,"y")+1,DATEDIF(BL43,BO43,"y"))</f>
        <v>0</v>
      </c>
      <c r="AL43" s="44">
        <f>IF(AO43&gt;=12,AO43-12,AO43)</f>
        <v>0</v>
      </c>
      <c r="AM43" s="45" t="str">
        <f>IF(AP43&lt;=15,"半",0)</f>
        <v>半</v>
      </c>
      <c r="AN43" s="41">
        <f>DATEDIF(BL43,BO43,"y")</f>
        <v>0</v>
      </c>
      <c r="AO43" s="42">
        <f>IF(AP43&gt;=16,DATEDIF(BL43,BO43,"ym")+1,DATEDIF(BL43,BO43,"ym"))</f>
        <v>0</v>
      </c>
      <c r="AP43" s="43">
        <f>DATEDIF(BL43,BO43,"md")</f>
        <v>14</v>
      </c>
      <c r="AQ43" s="44" t="e">
        <f>IF(AU43&gt;=12,DATEDIF(BL43,BP43,"y")+1,DATEDIF(BL43,BP43,"y"))</f>
        <v>#NUM!</v>
      </c>
      <c r="AR43" s="44" t="e">
        <f>IF(AU43&gt;=12,AU43-12,AU43)</f>
        <v>#NUM!</v>
      </c>
      <c r="AS43" s="45" t="e">
        <f>IF(AV43&lt;=15,"半",0)</f>
        <v>#NUM!</v>
      </c>
      <c r="AT43" s="41" t="e">
        <f>DATEDIF(BL43,BP43,"y")</f>
        <v>#NUM!</v>
      </c>
      <c r="AU43" s="42" t="e">
        <f>IF(AV43&gt;=16,DATEDIF(BL43,BP43,"ym")+1,DATEDIF(BL43,BP43,"ym"))</f>
        <v>#NUM!</v>
      </c>
      <c r="AV43" s="43" t="e">
        <f>DATEDIF(BL43,BP43,"md")</f>
        <v>#NUM!</v>
      </c>
      <c r="AW43" s="44" t="e">
        <f>IF(BA43&gt;=12,DATEDIF(BM43,BO43,"y")+1,DATEDIF(BM43,BO43,"y"))</f>
        <v>#NUM!</v>
      </c>
      <c r="AX43" s="44" t="e">
        <f>IF(BA43&gt;=12,BA43-12,BA43)</f>
        <v>#NUM!</v>
      </c>
      <c r="AY43" s="45" t="e">
        <f>IF(BB43&lt;=15,"半",0)</f>
        <v>#NUM!</v>
      </c>
      <c r="AZ43" s="41" t="e">
        <f>DATEDIF(BM43,BO43,"y")</f>
        <v>#NUM!</v>
      </c>
      <c r="BA43" s="42" t="e">
        <f>IF(BB43&gt;=16,DATEDIF(BM43,BO43,"ym")+1,DATEDIF(BM43,BO43,"ym"))</f>
        <v>#NUM!</v>
      </c>
      <c r="BB43" s="42" t="e">
        <f>DATEDIF(BM43,BO43,"md")</f>
        <v>#NUM!</v>
      </c>
      <c r="BC43" s="44" t="e">
        <f>IF(BG43&gt;=12,DATEDIF(BM43,BP43,"y")+1,DATEDIF(BM43,BP43,"y"))</f>
        <v>#NUM!</v>
      </c>
      <c r="BD43" s="44" t="e">
        <f>IF(BG43&gt;=12,BG43-12,BG43)</f>
        <v>#NUM!</v>
      </c>
      <c r="BE43" s="45" t="e">
        <f>IF(BH43&lt;=15,"半",0)</f>
        <v>#NUM!</v>
      </c>
      <c r="BF43" s="41" t="e">
        <f>DATEDIF(BM43,BP43,"y")</f>
        <v>#NUM!</v>
      </c>
      <c r="BG43" s="42" t="e">
        <f>IF(BH43&gt;=16,DATEDIF(BM43,BP43,"ym")+1,DATEDIF(BM43,BP43,"ym"))</f>
        <v>#NUM!</v>
      </c>
      <c r="BH43" s="43" t="e">
        <f>DATEDIF(BM43,BP43,"md")</f>
        <v>#NUM!</v>
      </c>
      <c r="BI43" s="42"/>
      <c r="BJ43" s="49">
        <f>IF(J44="現在",$AH$6,J44)</f>
        <v>0</v>
      </c>
      <c r="BK43" s="42">
        <v>1</v>
      </c>
      <c r="BL43" s="51">
        <f>IF(DAY(J43)&lt;=15,J43-DAY(J43)+1,J43-DAY(J43)+16)</f>
        <v>1</v>
      </c>
      <c r="BM43" s="51">
        <f>IF(DAY(BL43)=1,BL43+15,BV43)</f>
        <v>16</v>
      </c>
      <c r="BN43" s="52"/>
      <c r="BO43" s="116">
        <f>IF(CE43&gt;=16,CC43,IF(J44="現在",$AH$6-CE43+15,J44-CE43+15))</f>
        <v>15</v>
      </c>
      <c r="BP43" s="53">
        <f>IF(DAY(BO43)=15,BO43-DAY(BO43),BO43-DAY(BO43)+15)</f>
        <v>0</v>
      </c>
      <c r="BQ43" s="52"/>
      <c r="BR43" s="52"/>
      <c r="BS43" s="50">
        <f>YEAR(J43)</f>
        <v>1900</v>
      </c>
      <c r="BT43" s="50">
        <f>MONTH(J43)+1</f>
        <v>2</v>
      </c>
      <c r="BU43" s="54" t="str">
        <f>CONCATENATE(BS43,"/",BT43,"/",1)</f>
        <v>1900/2/1</v>
      </c>
      <c r="BV43" s="54">
        <f>BU43+1-1</f>
        <v>32</v>
      </c>
      <c r="BW43" s="54">
        <f>BU43-1</f>
        <v>31</v>
      </c>
      <c r="BX43" s="50">
        <f>DAY(BW43)</f>
        <v>31</v>
      </c>
      <c r="BY43" s="50">
        <f>DAY(J43)</f>
        <v>0</v>
      </c>
      <c r="BZ43" s="50">
        <f>YEAR(BJ43)</f>
        <v>1900</v>
      </c>
      <c r="CA43" s="50">
        <f>IF(MONTH(BJ43)=12,MONTH(BJ43)-12+1,MONTH(BJ43)+1)</f>
        <v>2</v>
      </c>
      <c r="CB43" s="54" t="str">
        <f>IF(CA43=1,CONCATENATE(BZ43+1,"/",CA43,"/",1),CONCATENATE(BZ43,"/",CA43,"/",1))</f>
        <v>1900/2/1</v>
      </c>
      <c r="CC43" s="54">
        <f>CB43-1</f>
        <v>31</v>
      </c>
      <c r="CD43" s="50">
        <f>DAY(CC43)</f>
        <v>31</v>
      </c>
      <c r="CE43" s="50">
        <f>DAY(BJ43)</f>
        <v>0</v>
      </c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</row>
    <row r="44" spans="1:124" ht="12.6" customHeight="1" thickBot="1">
      <c r="A44" s="677"/>
      <c r="B44" s="629"/>
      <c r="C44" s="630"/>
      <c r="D44" s="630"/>
      <c r="E44" s="630"/>
      <c r="F44" s="630"/>
      <c r="G44" s="631"/>
      <c r="H44" s="36" t="s">
        <v>165</v>
      </c>
      <c r="I44" s="36"/>
      <c r="J44" s="678"/>
      <c r="K44" s="679"/>
      <c r="L44" s="680"/>
      <c r="M44" s="681"/>
      <c r="N44" s="382"/>
      <c r="O44" s="283"/>
      <c r="P44" s="303" t="s">
        <v>48</v>
      </c>
      <c r="Q44" s="304"/>
      <c r="R44" s="324">
        <v>1256</v>
      </c>
      <c r="S44" s="325"/>
      <c r="T44" s="325"/>
      <c r="U44" s="325"/>
      <c r="V44" s="682" t="s">
        <v>73</v>
      </c>
      <c r="W44" s="303" t="s">
        <v>48</v>
      </c>
      <c r="X44" s="304"/>
      <c r="Y44" s="324"/>
      <c r="Z44" s="325"/>
      <c r="AA44" s="325"/>
      <c r="AB44" s="325"/>
      <c r="AC44" s="118" t="s">
        <v>73</v>
      </c>
      <c r="AD44" s="86"/>
      <c r="AE44" s="85"/>
      <c r="AF44" s="49"/>
      <c r="AG44" s="636"/>
      <c r="AH44" s="473"/>
      <c r="AI44"/>
      <c r="AJ44"/>
      <c r="AK44" s="44"/>
      <c r="AL44" s="44"/>
      <c r="AM44" s="45"/>
      <c r="AN44" s="41"/>
      <c r="AO44" s="42"/>
      <c r="AP44" s="43"/>
      <c r="AQ44" s="44"/>
      <c r="AR44" s="44"/>
      <c r="AS44" s="45"/>
      <c r="AT44" s="41"/>
      <c r="AU44" s="42"/>
      <c r="AV44" s="43"/>
      <c r="AW44" s="44"/>
      <c r="AX44" s="44"/>
      <c r="AY44" s="45"/>
      <c r="AZ44" s="41"/>
      <c r="BA44" s="42"/>
      <c r="BB44" s="42"/>
      <c r="BC44" s="44"/>
      <c r="BD44" s="44"/>
      <c r="BE44" s="45"/>
      <c r="BF44" s="41"/>
      <c r="BG44" s="42"/>
      <c r="BH44" s="43"/>
      <c r="BI44" s="42"/>
      <c r="BJ44" s="49"/>
      <c r="BK44" s="42"/>
      <c r="BL44" s="51"/>
      <c r="BM44" s="51"/>
      <c r="BN44" s="52"/>
      <c r="BO44" s="53"/>
      <c r="BP44" s="53"/>
      <c r="BQ44" s="52"/>
      <c r="BR44" s="52"/>
      <c r="BU44" s="54"/>
      <c r="BV44" s="54"/>
      <c r="BW44" s="54"/>
      <c r="CB44" s="54"/>
      <c r="CC44" s="5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</row>
    <row r="45" spans="1:124" ht="12.6" customHeight="1">
      <c r="A45" s="683"/>
      <c r="B45" s="684"/>
      <c r="C45" s="684"/>
      <c r="D45" s="684"/>
      <c r="E45" s="684"/>
      <c r="F45" s="684"/>
      <c r="G45" s="684"/>
      <c r="H45" s="685"/>
      <c r="I45" s="685"/>
      <c r="J45" s="686"/>
      <c r="K45" s="687"/>
      <c r="L45" s="687"/>
      <c r="M45" s="688"/>
      <c r="N45" s="282"/>
      <c r="O45" s="283"/>
      <c r="P45" s="265"/>
      <c r="Q45" s="266"/>
      <c r="R45" s="326"/>
      <c r="S45" s="327"/>
      <c r="T45" s="327"/>
      <c r="U45" s="327"/>
      <c r="V45" s="676"/>
      <c r="W45" s="265"/>
      <c r="X45" s="266"/>
      <c r="Y45" s="326"/>
      <c r="Z45" s="327"/>
      <c r="AA45" s="327"/>
      <c r="AB45" s="327"/>
      <c r="AC45" s="119"/>
      <c r="AD45" s="85"/>
      <c r="AE45" s="85"/>
      <c r="AF45" s="49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</row>
    <row r="46" spans="1:124" ht="12.6" customHeight="1">
      <c r="A46" s="689"/>
      <c r="B46" s="657"/>
      <c r="C46" s="657"/>
      <c r="D46" s="657"/>
      <c r="E46" s="657"/>
      <c r="F46" s="657"/>
      <c r="G46" s="657"/>
      <c r="H46" s="36"/>
      <c r="I46" s="36"/>
      <c r="J46" s="690"/>
      <c r="K46" s="4"/>
      <c r="L46" s="4"/>
      <c r="M46" s="691"/>
      <c r="N46" s="282"/>
      <c r="O46" s="283"/>
      <c r="P46" s="303" t="s">
        <v>49</v>
      </c>
      <c r="Q46" s="304"/>
      <c r="R46" s="324">
        <v>1000000</v>
      </c>
      <c r="S46" s="325"/>
      <c r="T46" s="325"/>
      <c r="U46" s="325"/>
      <c r="V46" s="674" t="s">
        <v>72</v>
      </c>
      <c r="W46" s="303" t="s">
        <v>49</v>
      </c>
      <c r="X46" s="304"/>
      <c r="Y46" s="324"/>
      <c r="Z46" s="325"/>
      <c r="AA46" s="325"/>
      <c r="AB46" s="325"/>
      <c r="AC46" s="117" t="s">
        <v>72</v>
      </c>
      <c r="AD46" s="84"/>
      <c r="AE46" s="85"/>
      <c r="AF46" s="49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</row>
    <row r="47" spans="1:124" ht="12.6" customHeight="1">
      <c r="A47" s="689"/>
      <c r="B47" s="692"/>
      <c r="C47" s="692"/>
      <c r="D47" s="692"/>
      <c r="E47" s="692"/>
      <c r="F47" s="692"/>
      <c r="G47" s="657"/>
      <c r="H47" s="36"/>
      <c r="I47" s="36"/>
      <c r="J47" s="693"/>
      <c r="K47" s="4"/>
      <c r="L47" s="4"/>
      <c r="M47" s="691"/>
      <c r="N47" s="282"/>
      <c r="O47" s="283"/>
      <c r="P47" s="265"/>
      <c r="Q47" s="266"/>
      <c r="R47" s="326"/>
      <c r="S47" s="327"/>
      <c r="T47" s="327"/>
      <c r="U47" s="327"/>
      <c r="V47" s="676"/>
      <c r="W47" s="265"/>
      <c r="X47" s="266"/>
      <c r="Y47" s="326"/>
      <c r="Z47" s="327"/>
      <c r="AA47" s="327"/>
      <c r="AB47" s="327"/>
      <c r="AC47" s="119"/>
      <c r="AD47" s="85"/>
      <c r="AE47" s="68"/>
      <c r="AF47" s="49"/>
      <c r="AG47" s="10"/>
      <c r="AH47" s="10"/>
      <c r="AI47"/>
      <c r="AJ47"/>
      <c r="AK47" s="69"/>
      <c r="AL47" s="69"/>
      <c r="AM47" s="69"/>
      <c r="AN47" s="42"/>
      <c r="AO47" s="42"/>
      <c r="AP47" s="42"/>
      <c r="AQ47" s="69"/>
      <c r="AR47" s="69"/>
      <c r="AS47" s="69"/>
      <c r="AT47" s="42"/>
      <c r="AU47" s="42"/>
      <c r="AV47" s="42"/>
      <c r="AW47" s="69"/>
      <c r="AX47" s="69"/>
      <c r="AY47" s="69"/>
      <c r="AZ47" s="42"/>
      <c r="BA47" s="42"/>
      <c r="BB47" s="42"/>
      <c r="BC47" s="69"/>
      <c r="BD47" s="69"/>
      <c r="BE47" s="69"/>
      <c r="BF47" s="42"/>
      <c r="BG47" s="42"/>
      <c r="BH47" s="42"/>
      <c r="BI47" s="42"/>
      <c r="BJ47" s="49"/>
      <c r="BK47" s="42"/>
      <c r="BL47" s="52"/>
      <c r="BM47" s="52"/>
      <c r="BN47" s="52"/>
      <c r="BO47" s="52"/>
      <c r="BP47" s="52"/>
      <c r="BQ47" s="52"/>
      <c r="BR47" s="52"/>
      <c r="BU47" s="54"/>
      <c r="BV47" s="54"/>
      <c r="BW47" s="54"/>
      <c r="CB47" s="54"/>
      <c r="CC47" s="54"/>
    </row>
    <row r="48" spans="1:124" ht="12.6" customHeight="1">
      <c r="A48" s="689"/>
      <c r="B48" s="692"/>
      <c r="C48" s="692"/>
      <c r="D48" s="692"/>
      <c r="E48" s="692"/>
      <c r="F48" s="692"/>
      <c r="G48" s="657"/>
      <c r="H48" s="36"/>
      <c r="I48" s="36"/>
      <c r="J48" s="693"/>
      <c r="K48" s="4"/>
      <c r="L48" s="4"/>
      <c r="M48" s="691"/>
      <c r="N48" s="282"/>
      <c r="O48" s="283"/>
      <c r="P48" s="303" t="s">
        <v>61</v>
      </c>
      <c r="Q48" s="304"/>
      <c r="R48" s="65" t="s">
        <v>51</v>
      </c>
      <c r="S48" s="65" t="s">
        <v>52</v>
      </c>
      <c r="T48" s="65" t="s">
        <v>53</v>
      </c>
      <c r="U48" s="66" t="s">
        <v>54</v>
      </c>
      <c r="V48" s="66" t="s">
        <v>55</v>
      </c>
      <c r="W48" s="303" t="s">
        <v>61</v>
      </c>
      <c r="X48" s="304"/>
      <c r="Y48" s="65" t="s">
        <v>51</v>
      </c>
      <c r="Z48" s="65" t="s">
        <v>52</v>
      </c>
      <c r="AA48" s="65" t="s">
        <v>53</v>
      </c>
      <c r="AB48" s="66" t="s">
        <v>54</v>
      </c>
      <c r="AC48" s="94" t="s">
        <v>55</v>
      </c>
      <c r="AD48" s="66"/>
      <c r="AE48" s="49"/>
      <c r="AF48" s="49"/>
      <c r="AG48" s="10"/>
      <c r="AH48" s="10"/>
      <c r="AI48"/>
      <c r="AJ48"/>
      <c r="AK48" s="69"/>
      <c r="AL48" s="69"/>
      <c r="AM48" s="69"/>
      <c r="AN48" s="42"/>
      <c r="AO48" s="42"/>
      <c r="AP48" s="42"/>
      <c r="AQ48" s="69"/>
      <c r="AR48" s="69"/>
      <c r="AS48" s="69"/>
      <c r="AT48" s="42"/>
      <c r="AU48" s="42"/>
      <c r="AV48" s="42"/>
      <c r="AW48" s="69"/>
      <c r="AX48" s="69"/>
      <c r="AY48" s="69"/>
      <c r="AZ48" s="42"/>
      <c r="BA48" s="42"/>
      <c r="BB48" s="42"/>
      <c r="BC48" s="69"/>
      <c r="BD48" s="69"/>
      <c r="BE48" s="69"/>
      <c r="BF48" s="42"/>
      <c r="BG48" s="42"/>
      <c r="BH48" s="42"/>
      <c r="BI48" s="42"/>
      <c r="BJ48" s="49"/>
      <c r="BK48" s="42"/>
      <c r="BL48" s="52"/>
      <c r="BM48" s="52"/>
      <c r="BN48" s="52"/>
      <c r="BO48" s="52"/>
      <c r="BP48" s="52"/>
      <c r="BQ48" s="52"/>
      <c r="BR48" s="52"/>
      <c r="BU48" s="54"/>
      <c r="BV48" s="54"/>
      <c r="BW48" s="54"/>
      <c r="CB48" s="54"/>
      <c r="CC48" s="54"/>
    </row>
    <row r="49" spans="1:81" ht="12.6" customHeight="1">
      <c r="A49" s="694" t="s">
        <v>91</v>
      </c>
      <c r="B49" s="648"/>
      <c r="C49" s="695"/>
      <c r="D49" s="7"/>
      <c r="E49" s="696"/>
      <c r="F49" s="696"/>
      <c r="G49" s="697"/>
      <c r="H49" s="698"/>
      <c r="I49" s="698"/>
      <c r="J49" s="699"/>
      <c r="K49" s="199"/>
      <c r="L49" s="199"/>
      <c r="M49" s="700"/>
      <c r="N49" s="70"/>
      <c r="O49" s="124"/>
      <c r="P49" s="305"/>
      <c r="Q49" s="226"/>
      <c r="R49" s="97">
        <v>1</v>
      </c>
      <c r="S49" s="98">
        <v>2</v>
      </c>
      <c r="T49" s="98">
        <v>3</v>
      </c>
      <c r="U49" s="98">
        <v>2</v>
      </c>
      <c r="V49" s="97">
        <v>11</v>
      </c>
      <c r="W49" s="305"/>
      <c r="X49" s="226"/>
      <c r="Y49" s="97"/>
      <c r="Z49" s="98"/>
      <c r="AA49" s="98"/>
      <c r="AB49" s="98"/>
      <c r="AC49" s="110"/>
      <c r="AD49" s="198"/>
      <c r="AF49" s="49"/>
      <c r="AG49" s="10"/>
      <c r="AH49" s="10"/>
      <c r="AI49"/>
      <c r="AJ49"/>
      <c r="AK49" s="69"/>
      <c r="AL49" s="69"/>
      <c r="AM49" s="69"/>
      <c r="AN49" s="42"/>
      <c r="AO49" s="42"/>
      <c r="AP49" s="42"/>
      <c r="AQ49" s="69"/>
      <c r="AR49" s="69"/>
      <c r="AS49" s="69"/>
      <c r="AT49" s="42"/>
      <c r="AU49" s="42"/>
      <c r="AV49" s="42"/>
      <c r="AW49" s="69"/>
      <c r="AX49" s="69"/>
      <c r="AY49" s="69"/>
      <c r="AZ49" s="42"/>
      <c r="BA49" s="42"/>
      <c r="BB49" s="42"/>
      <c r="BC49" s="69"/>
      <c r="BD49" s="69"/>
      <c r="BE49" s="69"/>
      <c r="BF49" s="42"/>
      <c r="BG49" s="42"/>
      <c r="BH49" s="42"/>
      <c r="BI49" s="42"/>
      <c r="BJ49" s="49"/>
      <c r="BK49" s="42"/>
      <c r="BL49" s="52"/>
      <c r="BM49" s="52"/>
      <c r="BN49" s="52"/>
      <c r="BO49" s="52"/>
      <c r="BP49" s="52"/>
      <c r="BQ49" s="52"/>
      <c r="BR49" s="52"/>
      <c r="BU49" s="54"/>
      <c r="BV49" s="54"/>
      <c r="BW49" s="54"/>
      <c r="CB49" s="54"/>
      <c r="CC49" s="54"/>
    </row>
    <row r="50" spans="1:81" ht="12.6" customHeight="1">
      <c r="A50" s="701"/>
      <c r="B50" s="346"/>
      <c r="C50" s="702"/>
      <c r="D50" s="10"/>
      <c r="E50" s="692"/>
      <c r="F50" s="692"/>
      <c r="G50" s="657"/>
      <c r="H50" s="36"/>
      <c r="I50" s="36"/>
      <c r="J50" s="693"/>
      <c r="K50" s="4"/>
      <c r="L50" s="4"/>
      <c r="M50" s="691"/>
      <c r="O50" s="127"/>
      <c r="P50" s="363" t="s">
        <v>166</v>
      </c>
      <c r="Q50" s="257"/>
      <c r="R50" s="257"/>
      <c r="S50" s="257"/>
      <c r="T50" s="257"/>
      <c r="U50" s="257" t="s">
        <v>71</v>
      </c>
      <c r="V50" s="258"/>
      <c r="W50" s="363" t="s">
        <v>167</v>
      </c>
      <c r="X50" s="257"/>
      <c r="Y50" s="257"/>
      <c r="Z50" s="257"/>
      <c r="AA50" s="257"/>
      <c r="AB50" s="480" t="s">
        <v>71</v>
      </c>
      <c r="AC50" s="481"/>
      <c r="AD50" s="182"/>
      <c r="AF50" s="49"/>
      <c r="AG50" s="10"/>
      <c r="AH50" s="10"/>
      <c r="AI50"/>
      <c r="AJ50"/>
      <c r="AK50" s="69"/>
      <c r="AL50" s="69"/>
      <c r="AM50" s="69"/>
      <c r="AN50" s="42"/>
      <c r="AO50" s="42"/>
      <c r="AP50" s="42"/>
      <c r="AQ50" s="69"/>
      <c r="AR50" s="69"/>
      <c r="AS50" s="69"/>
      <c r="AT50" s="42"/>
      <c r="AU50" s="42"/>
      <c r="AV50" s="42"/>
      <c r="AW50" s="69"/>
      <c r="AX50" s="69"/>
      <c r="AY50" s="69"/>
      <c r="AZ50" s="42"/>
      <c r="BA50" s="42"/>
      <c r="BB50" s="42"/>
      <c r="BC50" s="69"/>
      <c r="BD50" s="69"/>
      <c r="BE50" s="69"/>
      <c r="BF50" s="42"/>
      <c r="BG50" s="42"/>
      <c r="BH50" s="42"/>
      <c r="BI50" s="42"/>
      <c r="BJ50" s="49"/>
      <c r="BK50" s="42"/>
      <c r="BL50" s="52"/>
      <c r="BM50" s="52"/>
      <c r="BN50" s="52"/>
      <c r="BO50" s="52"/>
      <c r="BP50" s="52"/>
      <c r="BQ50" s="52"/>
      <c r="BR50" s="52"/>
      <c r="BU50" s="54"/>
      <c r="BV50" s="54"/>
      <c r="BW50" s="54"/>
      <c r="CB50" s="54"/>
      <c r="CC50" s="54"/>
    </row>
    <row r="51" spans="1:81" ht="12.6" customHeight="1">
      <c r="A51" s="703"/>
      <c r="B51" s="648"/>
      <c r="C51" s="695"/>
      <c r="D51" s="10"/>
      <c r="E51" s="692"/>
      <c r="F51" s="692"/>
      <c r="G51" s="657"/>
      <c r="H51" s="36"/>
      <c r="I51" s="36"/>
      <c r="J51" s="693"/>
      <c r="K51" s="4"/>
      <c r="L51" s="4"/>
      <c r="M51" s="691"/>
      <c r="N51" s="282" t="s">
        <v>78</v>
      </c>
      <c r="O51" s="283"/>
      <c r="P51" s="306" t="s">
        <v>60</v>
      </c>
      <c r="Q51" s="307"/>
      <c r="R51" s="342" t="s">
        <v>168</v>
      </c>
      <c r="S51" s="343"/>
      <c r="T51" s="343"/>
      <c r="U51" s="343"/>
      <c r="V51" s="344"/>
      <c r="W51" s="263" t="s">
        <v>60</v>
      </c>
      <c r="X51" s="264"/>
      <c r="Y51" s="342" t="s">
        <v>169</v>
      </c>
      <c r="Z51" s="343"/>
      <c r="AA51" s="343"/>
      <c r="AB51" s="343"/>
      <c r="AC51" s="362"/>
      <c r="AD51" s="182"/>
      <c r="AE51" s="10"/>
      <c r="AF51" s="49"/>
      <c r="AG51" s="10"/>
      <c r="AH51" s="10"/>
      <c r="AI51"/>
      <c r="AJ51"/>
      <c r="AK51" s="69"/>
      <c r="AL51" s="69"/>
      <c r="AM51" s="69"/>
      <c r="AN51" s="42"/>
      <c r="AO51" s="42"/>
      <c r="AP51" s="42"/>
      <c r="AQ51" s="69"/>
      <c r="AR51" s="69"/>
      <c r="AS51" s="69"/>
      <c r="AT51" s="42"/>
      <c r="AU51" s="42"/>
      <c r="AV51" s="42"/>
      <c r="AW51" s="69"/>
      <c r="AX51" s="69"/>
      <c r="AY51" s="69"/>
      <c r="AZ51" s="42"/>
      <c r="BA51" s="42"/>
      <c r="BB51" s="42"/>
      <c r="BC51" s="69"/>
      <c r="BD51" s="69"/>
      <c r="BE51" s="69"/>
      <c r="BF51" s="42"/>
      <c r="BG51" s="42"/>
      <c r="BH51" s="42"/>
      <c r="BI51" s="42"/>
      <c r="BJ51" s="49"/>
      <c r="BK51" s="42"/>
      <c r="BL51" s="52"/>
      <c r="BM51" s="52"/>
      <c r="BN51" s="52"/>
      <c r="BO51" s="52"/>
      <c r="BP51" s="52"/>
      <c r="BQ51" s="52"/>
      <c r="BR51" s="52"/>
      <c r="BU51" s="54"/>
      <c r="BV51" s="54"/>
      <c r="BW51" s="54"/>
      <c r="CB51" s="54"/>
      <c r="CC51" s="54"/>
    </row>
    <row r="52" spans="1:81" ht="12.6" customHeight="1">
      <c r="A52" s="704"/>
      <c r="B52" s="346"/>
      <c r="C52" s="702"/>
      <c r="D52" s="10"/>
      <c r="E52" s="692"/>
      <c r="F52" s="692"/>
      <c r="G52" s="657"/>
      <c r="H52" s="36"/>
      <c r="I52" s="36"/>
      <c r="J52" s="693"/>
      <c r="K52" s="4"/>
      <c r="L52" s="4"/>
      <c r="M52" s="691"/>
      <c r="N52" s="282"/>
      <c r="O52" s="283"/>
      <c r="P52" s="308"/>
      <c r="Q52" s="309"/>
      <c r="R52" s="335"/>
      <c r="S52" s="336"/>
      <c r="T52" s="336"/>
      <c r="U52" s="336"/>
      <c r="V52" s="337"/>
      <c r="W52" s="265"/>
      <c r="X52" s="266"/>
      <c r="Y52" s="335"/>
      <c r="Z52" s="336"/>
      <c r="AA52" s="336"/>
      <c r="AB52" s="336"/>
      <c r="AC52" s="358"/>
      <c r="AD52" s="182"/>
      <c r="AE52" s="10"/>
      <c r="AF52" s="49"/>
      <c r="AG52" s="10"/>
      <c r="AH52" s="10"/>
      <c r="AI52"/>
      <c r="AJ52"/>
      <c r="AK52" s="69"/>
      <c r="AL52" s="69"/>
      <c r="AM52" s="69"/>
      <c r="AN52" s="42"/>
      <c r="AO52" s="42"/>
      <c r="AP52" s="42"/>
      <c r="AQ52" s="69"/>
      <c r="AR52" s="69"/>
      <c r="AS52" s="69"/>
      <c r="AT52" s="42"/>
      <c r="AU52" s="42"/>
      <c r="AV52" s="42"/>
      <c r="AW52" s="69"/>
      <c r="AX52" s="69"/>
      <c r="AY52" s="69"/>
      <c r="AZ52" s="42"/>
      <c r="BA52" s="42"/>
      <c r="BB52" s="42"/>
      <c r="BC52" s="69"/>
      <c r="BD52" s="69"/>
      <c r="BE52" s="69"/>
      <c r="BF52" s="42"/>
      <c r="BG52" s="42"/>
      <c r="BH52" s="42"/>
      <c r="BI52" s="42"/>
      <c r="BJ52" s="49"/>
      <c r="BK52" s="42"/>
      <c r="BL52" s="52"/>
      <c r="BM52" s="52"/>
      <c r="BN52" s="52"/>
      <c r="BO52" s="52"/>
      <c r="BP52" s="52"/>
      <c r="BQ52" s="52"/>
      <c r="BR52" s="52"/>
      <c r="BU52" s="54"/>
      <c r="BV52" s="54"/>
      <c r="BW52" s="54"/>
      <c r="CB52" s="54"/>
      <c r="CC52" s="54"/>
    </row>
    <row r="53" spans="1:81" ht="12.6" customHeight="1">
      <c r="A53" s="694" t="s">
        <v>92</v>
      </c>
      <c r="B53" s="648"/>
      <c r="C53" s="695"/>
      <c r="D53" s="10"/>
      <c r="E53" s="692"/>
      <c r="F53" s="692"/>
      <c r="G53" s="657"/>
      <c r="H53" s="36"/>
      <c r="I53" s="36"/>
      <c r="J53" s="693"/>
      <c r="K53" s="4"/>
      <c r="L53" s="4"/>
      <c r="M53" s="691"/>
      <c r="N53" s="282"/>
      <c r="O53" s="283"/>
      <c r="P53" s="705" t="s">
        <v>121</v>
      </c>
      <c r="Q53" s="706"/>
      <c r="R53" s="332" t="s">
        <v>170</v>
      </c>
      <c r="S53" s="333"/>
      <c r="T53" s="333"/>
      <c r="U53" s="333"/>
      <c r="V53" s="334"/>
      <c r="W53" s="705" t="s">
        <v>121</v>
      </c>
      <c r="X53" s="707"/>
      <c r="Y53" s="332" t="s">
        <v>170</v>
      </c>
      <c r="Z53" s="333"/>
      <c r="AA53" s="333"/>
      <c r="AB53" s="333"/>
      <c r="AC53" s="357"/>
      <c r="AD53" s="182"/>
      <c r="AE53" s="86"/>
      <c r="AF53" s="49"/>
      <c r="AG53" s="10"/>
      <c r="AH53" s="10"/>
      <c r="AI53"/>
      <c r="AJ53"/>
      <c r="AK53" s="69"/>
      <c r="AL53" s="69"/>
      <c r="AM53" s="69"/>
      <c r="AN53" s="42"/>
      <c r="AO53" s="42"/>
      <c r="AP53" s="42"/>
      <c r="AQ53" s="69"/>
      <c r="AR53" s="69"/>
      <c r="AS53" s="69"/>
      <c r="AT53" s="42"/>
      <c r="AU53" s="42"/>
      <c r="AV53" s="42"/>
      <c r="AW53" s="69"/>
      <c r="AX53" s="69"/>
      <c r="AY53" s="69"/>
      <c r="AZ53" s="42"/>
      <c r="BA53" s="42"/>
      <c r="BB53" s="42"/>
      <c r="BC53" s="69"/>
      <c r="BD53" s="69"/>
      <c r="BE53" s="69"/>
      <c r="BF53" s="42"/>
      <c r="BG53" s="42"/>
      <c r="BH53" s="42"/>
      <c r="BI53" s="42"/>
      <c r="BJ53" s="49"/>
      <c r="BK53" s="42"/>
      <c r="BL53" s="52"/>
      <c r="BM53" s="52"/>
      <c r="BN53" s="52"/>
      <c r="BO53" s="52"/>
      <c r="BP53" s="52"/>
      <c r="BQ53" s="52"/>
      <c r="BR53" s="52"/>
      <c r="BU53" s="54"/>
      <c r="BV53" s="54"/>
      <c r="BW53" s="54"/>
      <c r="CB53" s="54"/>
      <c r="CC53" s="54"/>
    </row>
    <row r="54" spans="1:81" ht="12.6" customHeight="1">
      <c r="A54" s="701"/>
      <c r="B54" s="346"/>
      <c r="C54" s="702"/>
      <c r="D54" s="10"/>
      <c r="E54" s="692"/>
      <c r="F54" s="692"/>
      <c r="G54" s="657"/>
      <c r="H54" s="36"/>
      <c r="I54" s="36"/>
      <c r="J54" s="693"/>
      <c r="K54" s="4"/>
      <c r="L54" s="4"/>
      <c r="M54" s="691"/>
      <c r="N54" s="282"/>
      <c r="O54" s="283"/>
      <c r="P54" s="708"/>
      <c r="Q54" s="709"/>
      <c r="R54" s="335"/>
      <c r="S54" s="336"/>
      <c r="T54" s="336"/>
      <c r="U54" s="336"/>
      <c r="V54" s="337"/>
      <c r="W54" s="710"/>
      <c r="X54" s="711"/>
      <c r="Y54" s="335"/>
      <c r="Z54" s="336"/>
      <c r="AA54" s="336"/>
      <c r="AB54" s="336"/>
      <c r="AC54" s="358"/>
      <c r="AD54" s="182"/>
      <c r="AE54" s="85"/>
      <c r="AF54" s="49"/>
      <c r="AG54" s="10"/>
      <c r="AH54" s="10"/>
      <c r="AI54"/>
      <c r="AJ54"/>
      <c r="AK54" s="69"/>
      <c r="AL54" s="69"/>
      <c r="AM54" s="69"/>
      <c r="AN54" s="42"/>
      <c r="AO54" s="42"/>
      <c r="AP54" s="42"/>
      <c r="AQ54" s="69"/>
      <c r="AR54" s="69"/>
      <c r="AS54" s="69"/>
      <c r="AT54" s="42"/>
      <c r="AU54" s="42"/>
      <c r="AV54" s="42"/>
      <c r="AW54" s="69"/>
      <c r="AX54" s="69"/>
      <c r="AY54" s="69"/>
      <c r="AZ54" s="42"/>
      <c r="BA54" s="42"/>
      <c r="BB54" s="42"/>
      <c r="BC54" s="69"/>
      <c r="BD54" s="69"/>
      <c r="BE54" s="69"/>
      <c r="BF54" s="42"/>
      <c r="BG54" s="42"/>
      <c r="BH54" s="42"/>
      <c r="BI54" s="42"/>
      <c r="BJ54" s="49"/>
      <c r="BK54" s="42"/>
      <c r="BL54" s="52"/>
      <c r="BM54" s="52"/>
      <c r="BN54" s="52"/>
      <c r="BO54" s="52"/>
      <c r="BP54" s="52"/>
      <c r="BQ54" s="52"/>
      <c r="BR54" s="52"/>
      <c r="BU54" s="54"/>
      <c r="BV54" s="54"/>
      <c r="BW54" s="54"/>
      <c r="CB54" s="54"/>
      <c r="CC54" s="54"/>
    </row>
    <row r="55" spans="1:81" ht="12.6" customHeight="1">
      <c r="A55" s="703"/>
      <c r="B55" s="648"/>
      <c r="C55" s="695"/>
      <c r="M55" s="712"/>
      <c r="N55" s="282"/>
      <c r="O55" s="283"/>
      <c r="P55" s="372" t="s">
        <v>58</v>
      </c>
      <c r="Q55" s="309"/>
      <c r="R55" s="713" t="s">
        <v>171</v>
      </c>
      <c r="S55" s="714"/>
      <c r="T55" s="714"/>
      <c r="U55" s="714"/>
      <c r="V55" s="122" t="s">
        <v>73</v>
      </c>
      <c r="W55" s="303" t="s">
        <v>58</v>
      </c>
      <c r="X55" s="304"/>
      <c r="Y55" s="713" t="s">
        <v>172</v>
      </c>
      <c r="Z55" s="714"/>
      <c r="AA55" s="714"/>
      <c r="AB55" s="714"/>
      <c r="AC55" s="118" t="s">
        <v>73</v>
      </c>
      <c r="AD55" s="86"/>
      <c r="AE55" s="66"/>
      <c r="AF55" s="49"/>
      <c r="AG55" s="10"/>
      <c r="AH55" s="10"/>
      <c r="AI55"/>
      <c r="AJ55"/>
      <c r="AK55" s="69"/>
      <c r="AL55" s="69"/>
      <c r="AM55" s="69"/>
      <c r="AN55" s="42"/>
      <c r="AO55" s="42"/>
      <c r="AP55" s="42"/>
      <c r="AQ55" s="69"/>
      <c r="AR55" s="69"/>
      <c r="AS55" s="69"/>
      <c r="AT55" s="42"/>
      <c r="AU55" s="42"/>
      <c r="AV55" s="42"/>
      <c r="AW55" s="69"/>
      <c r="AX55" s="69"/>
      <c r="AY55" s="69"/>
      <c r="AZ55" s="42"/>
      <c r="BA55" s="42"/>
      <c r="BB55" s="42"/>
      <c r="BC55" s="69"/>
      <c r="BD55" s="69"/>
      <c r="BE55" s="69"/>
      <c r="BF55" s="42"/>
      <c r="BG55" s="42"/>
      <c r="BH55" s="42"/>
      <c r="BI55" s="42"/>
      <c r="BJ55" s="49"/>
      <c r="BK55" s="42"/>
      <c r="BL55" s="52"/>
      <c r="BM55" s="52"/>
      <c r="BN55" s="52"/>
      <c r="BO55" s="52"/>
      <c r="BP55" s="52"/>
      <c r="BQ55" s="52"/>
      <c r="BR55" s="52"/>
      <c r="BU55" s="54"/>
      <c r="BV55" s="54"/>
      <c r="BW55" s="54"/>
      <c r="CB55" s="54"/>
      <c r="CC55" s="54"/>
    </row>
    <row r="56" spans="1:81" ht="12.6" customHeight="1">
      <c r="A56" s="704"/>
      <c r="B56" s="346"/>
      <c r="C56" s="702"/>
      <c r="M56" s="712"/>
      <c r="N56" s="282"/>
      <c r="O56" s="283"/>
      <c r="P56" s="308"/>
      <c r="Q56" s="309"/>
      <c r="R56" s="715"/>
      <c r="S56" s="716"/>
      <c r="T56" s="716"/>
      <c r="U56" s="716"/>
      <c r="V56" s="121"/>
      <c r="W56" s="265"/>
      <c r="X56" s="266"/>
      <c r="Y56" s="715"/>
      <c r="Z56" s="716"/>
      <c r="AA56" s="716"/>
      <c r="AB56" s="716"/>
      <c r="AC56" s="119"/>
      <c r="AD56" s="717" t="s">
        <v>81</v>
      </c>
      <c r="AG56" s="10"/>
      <c r="AH56" s="10"/>
      <c r="AI56"/>
      <c r="AJ56"/>
      <c r="AK56" s="69"/>
      <c r="AL56" s="69"/>
      <c r="AM56" s="69"/>
      <c r="AN56" s="42"/>
      <c r="AO56" s="42"/>
      <c r="AP56" s="42"/>
      <c r="AQ56" s="69"/>
      <c r="AR56" s="69"/>
      <c r="AS56" s="69"/>
      <c r="AT56" s="42"/>
      <c r="AU56" s="42"/>
      <c r="AV56" s="42"/>
      <c r="AW56" s="69"/>
      <c r="AX56" s="69"/>
      <c r="AY56" s="69"/>
      <c r="AZ56" s="42"/>
      <c r="BA56" s="42"/>
      <c r="BB56" s="42"/>
      <c r="BC56" s="69"/>
      <c r="BD56" s="69"/>
      <c r="BE56" s="69"/>
      <c r="BF56" s="42"/>
      <c r="BG56" s="42"/>
      <c r="BH56" s="42"/>
      <c r="BI56" s="42"/>
      <c r="BJ56" s="49"/>
      <c r="BK56" s="42"/>
      <c r="BL56" s="52"/>
      <c r="BM56" s="52"/>
      <c r="BN56" s="52"/>
      <c r="BO56" s="52"/>
      <c r="BP56" s="52"/>
      <c r="BQ56" s="52"/>
      <c r="BR56" s="52"/>
      <c r="BU56" s="54"/>
      <c r="BV56" s="54"/>
      <c r="BW56" s="54"/>
      <c r="CB56" s="54"/>
      <c r="CC56" s="54"/>
    </row>
    <row r="57" spans="1:81" ht="12.6" customHeight="1">
      <c r="A57" s="718" t="s">
        <v>65</v>
      </c>
      <c r="B57" s="648"/>
      <c r="C57" s="695"/>
      <c r="D57" s="10"/>
      <c r="E57" s="692"/>
      <c r="F57" s="692"/>
      <c r="G57" s="657"/>
      <c r="H57" s="36"/>
      <c r="I57" s="36"/>
      <c r="J57" s="693"/>
      <c r="K57" s="4"/>
      <c r="L57" s="4"/>
      <c r="M57" s="691"/>
      <c r="N57" s="282"/>
      <c r="O57" s="283"/>
      <c r="P57" s="373" t="s">
        <v>61</v>
      </c>
      <c r="Q57" s="374"/>
      <c r="R57" s="9" t="s">
        <v>63</v>
      </c>
      <c r="S57" s="71" t="s">
        <v>53</v>
      </c>
      <c r="T57" s="71" t="s">
        <v>54</v>
      </c>
      <c r="U57" s="72" t="s">
        <v>55</v>
      </c>
      <c r="V57" s="73" t="s">
        <v>64</v>
      </c>
      <c r="W57" s="303" t="s">
        <v>61</v>
      </c>
      <c r="X57" s="304"/>
      <c r="Y57" s="9" t="s">
        <v>63</v>
      </c>
      <c r="Z57" s="71" t="s">
        <v>53</v>
      </c>
      <c r="AA57" s="71" t="s">
        <v>54</v>
      </c>
      <c r="AB57" s="72" t="s">
        <v>55</v>
      </c>
      <c r="AC57" s="74" t="s">
        <v>64</v>
      </c>
      <c r="AD57" s="719"/>
      <c r="AG57" s="10"/>
      <c r="AH57" s="10"/>
      <c r="AI57"/>
      <c r="AJ57"/>
      <c r="AK57" s="69"/>
      <c r="AL57" s="69"/>
      <c r="AM57" s="69"/>
      <c r="AN57" s="42"/>
      <c r="AO57" s="42"/>
      <c r="AP57" s="42"/>
      <c r="AQ57" s="69"/>
      <c r="AR57" s="69"/>
      <c r="AS57" s="69"/>
      <c r="AT57" s="42"/>
      <c r="AU57" s="42"/>
      <c r="AV57" s="42"/>
      <c r="AW57" s="69"/>
      <c r="AX57" s="69"/>
      <c r="AY57" s="69"/>
      <c r="AZ57" s="42"/>
      <c r="BA57" s="42"/>
      <c r="BB57" s="42"/>
      <c r="BC57" s="69"/>
      <c r="BD57" s="69"/>
      <c r="BE57" s="69"/>
      <c r="BF57" s="42"/>
      <c r="BG57" s="42"/>
      <c r="BH57" s="42"/>
      <c r="BI57" s="42"/>
      <c r="BJ57" s="49"/>
      <c r="BK57" s="42"/>
      <c r="BL57" s="52"/>
      <c r="BM57" s="52"/>
      <c r="BN57" s="52"/>
      <c r="BO57" s="52"/>
      <c r="BP57" s="52"/>
      <c r="BQ57" s="52"/>
      <c r="BR57" s="52"/>
      <c r="BU57" s="54"/>
      <c r="BV57" s="54"/>
      <c r="BW57" s="54"/>
      <c r="CB57" s="54"/>
      <c r="CC57" s="54"/>
    </row>
    <row r="58" spans="1:81" ht="12.6" customHeight="1">
      <c r="A58" s="720"/>
      <c r="B58" s="346"/>
      <c r="C58" s="702"/>
      <c r="D58" s="10"/>
      <c r="E58" s="692"/>
      <c r="F58" s="692"/>
      <c r="G58" s="657"/>
      <c r="H58" s="36"/>
      <c r="I58" s="36"/>
      <c r="J58" s="693"/>
      <c r="K58" s="4"/>
      <c r="L58" s="4"/>
      <c r="M58" s="691"/>
      <c r="N58" s="282"/>
      <c r="O58" s="283"/>
      <c r="P58" s="375"/>
      <c r="Q58" s="376"/>
      <c r="R58" s="111">
        <v>1</v>
      </c>
      <c r="S58" s="99">
        <v>1</v>
      </c>
      <c r="T58" s="99"/>
      <c r="U58" s="99"/>
      <c r="V58" s="112"/>
      <c r="W58" s="265"/>
      <c r="X58" s="266"/>
      <c r="Y58" s="111">
        <v>1</v>
      </c>
      <c r="Z58" s="99">
        <v>2</v>
      </c>
      <c r="AA58" s="99"/>
      <c r="AB58" s="99"/>
      <c r="AC58" s="113"/>
      <c r="AD58" s="719"/>
      <c r="AG58" s="10"/>
      <c r="AH58" s="10"/>
      <c r="AI58"/>
      <c r="AJ58"/>
      <c r="AK58" s="69"/>
      <c r="AL58" s="69"/>
      <c r="AM58" s="69"/>
      <c r="AN58" s="42"/>
      <c r="AO58" s="42"/>
      <c r="AP58" s="42"/>
      <c r="AQ58" s="69"/>
      <c r="AR58" s="69"/>
      <c r="AS58" s="69"/>
      <c r="AT58" s="42"/>
      <c r="AU58" s="42"/>
      <c r="AV58" s="42"/>
      <c r="AW58" s="69"/>
      <c r="AX58" s="69"/>
      <c r="AY58" s="69"/>
      <c r="AZ58" s="42"/>
      <c r="BA58" s="42"/>
      <c r="BB58" s="42"/>
      <c r="BC58" s="69"/>
      <c r="BD58" s="69"/>
      <c r="BE58" s="69"/>
      <c r="BF58" s="42"/>
      <c r="BG58" s="42"/>
      <c r="BH58" s="42"/>
      <c r="BI58" s="42"/>
      <c r="BJ58" s="49"/>
      <c r="BK58" s="42"/>
      <c r="BL58" s="52"/>
      <c r="BM58" s="52"/>
      <c r="BN58" s="52"/>
      <c r="BO58" s="52"/>
      <c r="BP58" s="52"/>
      <c r="BQ58" s="52"/>
      <c r="BR58" s="52"/>
      <c r="BU58" s="54"/>
      <c r="BV58" s="54"/>
      <c r="BW58" s="54"/>
      <c r="CB58" s="54"/>
      <c r="CC58" s="54"/>
    </row>
    <row r="59" spans="1:81" ht="12.6" customHeight="1">
      <c r="A59" s="694" t="s">
        <v>66</v>
      </c>
      <c r="B59" s="721" t="s">
        <v>96</v>
      </c>
      <c r="C59" s="578"/>
      <c r="D59" s="10"/>
      <c r="E59" s="692"/>
      <c r="F59" s="692"/>
      <c r="G59" s="657"/>
      <c r="H59" s="36"/>
      <c r="I59" s="36"/>
      <c r="J59" s="693"/>
      <c r="K59" s="4"/>
      <c r="L59" s="4"/>
      <c r="M59" s="691"/>
      <c r="N59" s="282"/>
      <c r="O59" s="283"/>
      <c r="P59" s="284" t="s">
        <v>62</v>
      </c>
      <c r="Q59" s="285"/>
      <c r="R59" s="522"/>
      <c r="S59" s="523"/>
      <c r="T59" s="523"/>
      <c r="U59" s="523"/>
      <c r="V59" s="128" t="s">
        <v>73</v>
      </c>
      <c r="W59" s="284" t="s">
        <v>62</v>
      </c>
      <c r="X59" s="379"/>
      <c r="Y59" s="355"/>
      <c r="Z59" s="356"/>
      <c r="AA59" s="356"/>
      <c r="AB59" s="356"/>
      <c r="AC59" s="129" t="s">
        <v>73</v>
      </c>
      <c r="AD59" s="86"/>
      <c r="AE59" s="84"/>
      <c r="AG59" s="10"/>
      <c r="AH59" s="10"/>
      <c r="AI59"/>
      <c r="AJ59"/>
      <c r="AK59" s="69"/>
      <c r="AL59" s="69"/>
      <c r="AM59" s="69"/>
      <c r="AN59" s="42"/>
      <c r="AO59" s="42"/>
      <c r="AP59" s="42"/>
      <c r="AQ59" s="69"/>
      <c r="AR59" s="69"/>
      <c r="AS59" s="69"/>
      <c r="AT59" s="42"/>
      <c r="AU59" s="42"/>
      <c r="AV59" s="42"/>
      <c r="AW59" s="69"/>
      <c r="AX59" s="69"/>
      <c r="AY59" s="69"/>
      <c r="AZ59" s="42"/>
      <c r="BA59" s="42"/>
      <c r="BB59" s="42"/>
      <c r="BC59" s="69"/>
      <c r="BD59" s="69"/>
      <c r="BE59" s="69"/>
      <c r="BF59" s="42"/>
      <c r="BG59" s="42"/>
      <c r="BH59" s="42"/>
      <c r="BI59" s="42"/>
      <c r="BJ59" s="49"/>
      <c r="BK59" s="42"/>
      <c r="BL59" s="52"/>
      <c r="BM59" s="52"/>
      <c r="BN59" s="52"/>
      <c r="BO59" s="52"/>
      <c r="BP59" s="52"/>
      <c r="BQ59" s="52"/>
      <c r="BR59" s="52"/>
      <c r="BU59" s="54"/>
      <c r="BV59" s="54"/>
      <c r="BW59" s="54"/>
      <c r="CB59" s="54"/>
      <c r="CC59" s="54"/>
    </row>
    <row r="60" spans="1:81" ht="12.6" customHeight="1" thickBot="1">
      <c r="A60" s="722"/>
      <c r="B60" s="723"/>
      <c r="C60" s="724"/>
      <c r="D60" s="17"/>
      <c r="E60" s="725"/>
      <c r="F60" s="725"/>
      <c r="G60" s="726"/>
      <c r="H60" s="2"/>
      <c r="I60" s="2"/>
      <c r="J60" s="727"/>
      <c r="K60" s="200"/>
      <c r="L60" s="200"/>
      <c r="M60" s="728"/>
      <c r="N60" s="133"/>
      <c r="O60" s="92"/>
      <c r="P60" s="329" t="s">
        <v>59</v>
      </c>
      <c r="Q60" s="330"/>
      <c r="R60" s="516">
        <v>150</v>
      </c>
      <c r="S60" s="517"/>
      <c r="T60" s="517"/>
      <c r="U60" s="517"/>
      <c r="V60" s="130" t="s">
        <v>72</v>
      </c>
      <c r="W60" s="329" t="s">
        <v>59</v>
      </c>
      <c r="X60" s="366"/>
      <c r="Y60" s="360">
        <v>500</v>
      </c>
      <c r="Z60" s="361"/>
      <c r="AA60" s="361"/>
      <c r="AB60" s="361"/>
      <c r="AC60" s="131" t="s">
        <v>72</v>
      </c>
      <c r="AD60" s="84"/>
      <c r="AE60" s="85"/>
      <c r="AF60" s="49"/>
      <c r="AG60" s="10"/>
      <c r="AH60" s="10"/>
      <c r="AI60"/>
      <c r="AJ60"/>
      <c r="AK60" s="69"/>
      <c r="AL60" s="69"/>
      <c r="AM60" s="69"/>
      <c r="AN60" s="42"/>
      <c r="AO60" s="42"/>
      <c r="AP60" s="42"/>
      <c r="AQ60" s="69"/>
      <c r="AR60" s="69"/>
      <c r="AS60" s="69"/>
      <c r="AT60" s="42"/>
      <c r="AU60" s="42"/>
      <c r="AV60" s="42"/>
      <c r="AW60" s="69"/>
      <c r="AX60" s="69"/>
      <c r="AY60" s="69"/>
      <c r="AZ60" s="42"/>
      <c r="BA60" s="42"/>
      <c r="BB60" s="42"/>
      <c r="BC60" s="69"/>
      <c r="BD60" s="69"/>
      <c r="BE60" s="69"/>
      <c r="BF60" s="42"/>
      <c r="BG60" s="42"/>
      <c r="BH60" s="42"/>
      <c r="BI60" s="42"/>
      <c r="BJ60" s="49"/>
      <c r="BK60" s="42"/>
      <c r="BL60" s="52"/>
      <c r="BM60" s="52"/>
      <c r="BN60" s="52"/>
      <c r="BO60" s="52"/>
      <c r="BP60" s="52"/>
      <c r="BQ60" s="52"/>
      <c r="BR60" s="52"/>
      <c r="BU60" s="54"/>
      <c r="BV60" s="54"/>
      <c r="BW60" s="54"/>
      <c r="CB60" s="54"/>
      <c r="CC60" s="54"/>
    </row>
  </sheetData>
  <mergeCells count="229">
    <mergeCell ref="P60:Q60"/>
    <mergeCell ref="R60:U60"/>
    <mergeCell ref="W60:X60"/>
    <mergeCell ref="Y60:AB60"/>
    <mergeCell ref="AD56:AD58"/>
    <mergeCell ref="A57:A58"/>
    <mergeCell ref="B57:C58"/>
    <mergeCell ref="P57:Q58"/>
    <mergeCell ref="W57:X58"/>
    <mergeCell ref="A59:A60"/>
    <mergeCell ref="B59:C60"/>
    <mergeCell ref="P59:Q59"/>
    <mergeCell ref="R59:U59"/>
    <mergeCell ref="W59:X59"/>
    <mergeCell ref="A53:A56"/>
    <mergeCell ref="B53:C54"/>
    <mergeCell ref="P53:Q54"/>
    <mergeCell ref="R53:V54"/>
    <mergeCell ref="W53:X54"/>
    <mergeCell ref="Y53:AC54"/>
    <mergeCell ref="B55:C56"/>
    <mergeCell ref="P55:Q56"/>
    <mergeCell ref="R55:U56"/>
    <mergeCell ref="W55:X56"/>
    <mergeCell ref="AB50:AC50"/>
    <mergeCell ref="B51:C52"/>
    <mergeCell ref="N51:O59"/>
    <mergeCell ref="P51:Q52"/>
    <mergeCell ref="R51:V52"/>
    <mergeCell ref="W51:X52"/>
    <mergeCell ref="Y51:AC52"/>
    <mergeCell ref="Y55:AB56"/>
    <mergeCell ref="Y59:AB59"/>
    <mergeCell ref="P48:Q49"/>
    <mergeCell ref="W48:X49"/>
    <mergeCell ref="A49:A52"/>
    <mergeCell ref="B49:C50"/>
    <mergeCell ref="P50:T50"/>
    <mergeCell ref="U50:V50"/>
    <mergeCell ref="W50:AA50"/>
    <mergeCell ref="AH43:AH44"/>
    <mergeCell ref="P44:Q45"/>
    <mergeCell ref="R44:U45"/>
    <mergeCell ref="W44:X45"/>
    <mergeCell ref="Y44:AB45"/>
    <mergeCell ref="P46:Q47"/>
    <mergeCell ref="R46:U47"/>
    <mergeCell ref="W46:X47"/>
    <mergeCell ref="Y46:AB47"/>
    <mergeCell ref="AH41:AH42"/>
    <mergeCell ref="P42:Q43"/>
    <mergeCell ref="R42:U43"/>
    <mergeCell ref="W42:X43"/>
    <mergeCell ref="Y42:AB43"/>
    <mergeCell ref="B43:G44"/>
    <mergeCell ref="K43:K44"/>
    <mergeCell ref="L43:L44"/>
    <mergeCell ref="M43:M44"/>
    <mergeCell ref="AG43:AG44"/>
    <mergeCell ref="A41:A42"/>
    <mergeCell ref="B41:G42"/>
    <mergeCell ref="K41:K42"/>
    <mergeCell ref="L41:L42"/>
    <mergeCell ref="M41:M42"/>
    <mergeCell ref="AG41:AG42"/>
    <mergeCell ref="U39:V39"/>
    <mergeCell ref="W39:AA39"/>
    <mergeCell ref="AB39:AC39"/>
    <mergeCell ref="AG39:AG40"/>
    <mergeCell ref="AH39:AH40"/>
    <mergeCell ref="N40:O48"/>
    <mergeCell ref="P40:Q41"/>
    <mergeCell ref="R40:V41"/>
    <mergeCell ref="W40:X41"/>
    <mergeCell ref="Y40:AC41"/>
    <mergeCell ref="A39:A40"/>
    <mergeCell ref="B39:G40"/>
    <mergeCell ref="K39:K40"/>
    <mergeCell ref="L39:L40"/>
    <mergeCell ref="M39:M40"/>
    <mergeCell ref="P39:T39"/>
    <mergeCell ref="AG35:AG36"/>
    <mergeCell ref="AH35:AH36"/>
    <mergeCell ref="A37:A38"/>
    <mergeCell ref="B37:G38"/>
    <mergeCell ref="K37:K38"/>
    <mergeCell ref="L37:L38"/>
    <mergeCell ref="M37:M38"/>
    <mergeCell ref="AG37:AG38"/>
    <mergeCell ref="AH37:AH38"/>
    <mergeCell ref="A35:A36"/>
    <mergeCell ref="B35:G36"/>
    <mergeCell ref="K35:K36"/>
    <mergeCell ref="L35:L36"/>
    <mergeCell ref="M35:M36"/>
    <mergeCell ref="N35:AC36"/>
    <mergeCell ref="AH31:AH32"/>
    <mergeCell ref="A33:A34"/>
    <mergeCell ref="B33:G34"/>
    <mergeCell ref="K33:K34"/>
    <mergeCell ref="L33:L34"/>
    <mergeCell ref="M33:M34"/>
    <mergeCell ref="AG33:AG34"/>
    <mergeCell ref="AH33:AH34"/>
    <mergeCell ref="A31:A32"/>
    <mergeCell ref="B31:G32"/>
    <mergeCell ref="K31:K32"/>
    <mergeCell ref="L31:L32"/>
    <mergeCell ref="M31:M32"/>
    <mergeCell ref="AG31:AG32"/>
    <mergeCell ref="B29:G30"/>
    <mergeCell ref="K29:K30"/>
    <mergeCell ref="L29:L30"/>
    <mergeCell ref="M29:M30"/>
    <mergeCell ref="AG29:AG30"/>
    <mergeCell ref="AH29:AH30"/>
    <mergeCell ref="AH25:AH26"/>
    <mergeCell ref="A27:A28"/>
    <mergeCell ref="B27:G28"/>
    <mergeCell ref="K27:K28"/>
    <mergeCell ref="L27:L28"/>
    <mergeCell ref="M27:M28"/>
    <mergeCell ref="AG27:AG28"/>
    <mergeCell ref="AH27:AH28"/>
    <mergeCell ref="N28:AC32"/>
    <mergeCell ref="A29:A30"/>
    <mergeCell ref="A25:A26"/>
    <mergeCell ref="B25:G26"/>
    <mergeCell ref="K25:K26"/>
    <mergeCell ref="L25:L26"/>
    <mergeCell ref="M25:M26"/>
    <mergeCell ref="AG25:AG26"/>
    <mergeCell ref="AH21:AH22"/>
    <mergeCell ref="A23:A24"/>
    <mergeCell ref="B23:G24"/>
    <mergeCell ref="K23:K24"/>
    <mergeCell ref="L23:L24"/>
    <mergeCell ref="M23:M24"/>
    <mergeCell ref="AG23:AG24"/>
    <mergeCell ref="AH23:AH24"/>
    <mergeCell ref="A21:A22"/>
    <mergeCell ref="B21:G22"/>
    <mergeCell ref="K21:K22"/>
    <mergeCell ref="L21:L22"/>
    <mergeCell ref="M21:M22"/>
    <mergeCell ref="AG21:AG22"/>
    <mergeCell ref="AH17:AH18"/>
    <mergeCell ref="A19:A20"/>
    <mergeCell ref="B19:G20"/>
    <mergeCell ref="K19:K20"/>
    <mergeCell ref="L19:L20"/>
    <mergeCell ref="M19:M20"/>
    <mergeCell ref="AG19:AG20"/>
    <mergeCell ref="AH19:AH20"/>
    <mergeCell ref="A17:A18"/>
    <mergeCell ref="B17:G18"/>
    <mergeCell ref="K17:K18"/>
    <mergeCell ref="L17:L18"/>
    <mergeCell ref="M17:M18"/>
    <mergeCell ref="AG17:AG18"/>
    <mergeCell ref="AG13:AG14"/>
    <mergeCell ref="AH13:AH14"/>
    <mergeCell ref="A15:A16"/>
    <mergeCell ref="B15:G16"/>
    <mergeCell ref="K15:K16"/>
    <mergeCell ref="L15:L16"/>
    <mergeCell ref="M15:M16"/>
    <mergeCell ref="AG15:AG16"/>
    <mergeCell ref="AH15:AH16"/>
    <mergeCell ref="N16:AC17"/>
    <mergeCell ref="B12:G12"/>
    <mergeCell ref="H12:J12"/>
    <mergeCell ref="K12:M12"/>
    <mergeCell ref="A13:A14"/>
    <mergeCell ref="B13:G14"/>
    <mergeCell ref="K13:K14"/>
    <mergeCell ref="L13:L14"/>
    <mergeCell ref="M13:M14"/>
    <mergeCell ref="P9:V9"/>
    <mergeCell ref="W9:AC9"/>
    <mergeCell ref="A10:B10"/>
    <mergeCell ref="C10:L10"/>
    <mergeCell ref="P10:V10"/>
    <mergeCell ref="W10:AC11"/>
    <mergeCell ref="A11:B11"/>
    <mergeCell ref="C11:M11"/>
    <mergeCell ref="P11:V11"/>
    <mergeCell ref="A8:B8"/>
    <mergeCell ref="C8:G8"/>
    <mergeCell ref="H8:J8"/>
    <mergeCell ref="K8:M8"/>
    <mergeCell ref="N8:AC8"/>
    <mergeCell ref="A9:B9"/>
    <mergeCell ref="C9:L9"/>
    <mergeCell ref="M9:M10"/>
    <mergeCell ref="N9:N10"/>
    <mergeCell ref="O9:O10"/>
    <mergeCell ref="X6:AC6"/>
    <mergeCell ref="A7:B7"/>
    <mergeCell ref="C7:E7"/>
    <mergeCell ref="F7:G7"/>
    <mergeCell ref="I7:K7"/>
    <mergeCell ref="L7:Q7"/>
    <mergeCell ref="R7:W7"/>
    <mergeCell ref="X7:AC7"/>
    <mergeCell ref="AB4:AB5"/>
    <mergeCell ref="AC4:AC5"/>
    <mergeCell ref="C5:G5"/>
    <mergeCell ref="H5:W5"/>
    <mergeCell ref="A6:B6"/>
    <mergeCell ref="C6:E6"/>
    <mergeCell ref="F6:G6"/>
    <mergeCell ref="I6:K6"/>
    <mergeCell ref="L6:Q6"/>
    <mergeCell ref="R6:W6"/>
    <mergeCell ref="A4:B5"/>
    <mergeCell ref="D4:G4"/>
    <mergeCell ref="X4:X5"/>
    <mergeCell ref="Y4:Y5"/>
    <mergeCell ref="Z4:Z5"/>
    <mergeCell ref="AA4:AA5"/>
    <mergeCell ref="A1:AC1"/>
    <mergeCell ref="A2:B2"/>
    <mergeCell ref="C2:E2"/>
    <mergeCell ref="G2:R2"/>
    <mergeCell ref="Y2:AC2"/>
    <mergeCell ref="A3:B3"/>
    <mergeCell ref="C3:G3"/>
    <mergeCell ref="H3:W3"/>
  </mergeCells>
  <phoneticPr fontId="2"/>
  <pageMargins left="0.59055118110236227" right="0.39370078740157483" top="0.39370078740157483" bottom="0.39370078740157483" header="0.19685039370078741" footer="0.19685039370078741"/>
  <pageSetup paperSize="9" scale="4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AG2"/>
  <sheetViews>
    <sheetView zoomScale="145" zoomScaleNormal="145" workbookViewId="0">
      <selection activeCell="AH5" sqref="AH5"/>
    </sheetView>
  </sheetViews>
  <sheetFormatPr defaultColWidth="3.625" defaultRowHeight="13.5"/>
  <cols>
    <col min="1" max="4" width="3.75" style="178" bestFit="1" customWidth="1"/>
    <col min="5" max="5" width="4.125" style="178" bestFit="1" customWidth="1"/>
    <col min="6" max="16" width="3.625" style="178"/>
    <col min="17" max="19" width="3.75" style="178" bestFit="1" customWidth="1"/>
    <col min="20" max="20" width="3.625" style="178"/>
    <col min="21" max="22" width="3.625" style="178" customWidth="1"/>
    <col min="23" max="23" width="3.75" style="178" bestFit="1" customWidth="1"/>
    <col min="24" max="25" width="3.625" style="178"/>
    <col min="26" max="31" width="3.75" style="178" bestFit="1" customWidth="1"/>
    <col min="32" max="16384" width="3.625" style="178"/>
  </cols>
  <sheetData>
    <row r="1" spans="1:33" s="180" customFormat="1" ht="9">
      <c r="A1" s="179" t="s">
        <v>115</v>
      </c>
      <c r="B1" s="179" t="s">
        <v>116</v>
      </c>
      <c r="C1" s="179" t="s">
        <v>98</v>
      </c>
      <c r="D1" s="179" t="s">
        <v>99</v>
      </c>
      <c r="E1" s="179" t="s">
        <v>50</v>
      </c>
      <c r="F1" s="179" t="s">
        <v>33</v>
      </c>
      <c r="G1" s="179" t="s">
        <v>100</v>
      </c>
      <c r="H1" s="179" t="s">
        <v>110</v>
      </c>
      <c r="I1" s="179" t="s">
        <v>109</v>
      </c>
      <c r="J1" s="179" t="s">
        <v>112</v>
      </c>
      <c r="K1" s="179" t="s">
        <v>111</v>
      </c>
      <c r="L1" s="179" t="s">
        <v>113</v>
      </c>
      <c r="M1" s="179" t="s">
        <v>114</v>
      </c>
      <c r="N1" s="179" t="s">
        <v>117</v>
      </c>
      <c r="O1" s="179" t="s">
        <v>118</v>
      </c>
      <c r="P1" s="179" t="s">
        <v>119</v>
      </c>
      <c r="Q1" s="179" t="s">
        <v>101</v>
      </c>
      <c r="R1" s="179" t="s">
        <v>102</v>
      </c>
      <c r="S1" s="179" t="s">
        <v>29</v>
      </c>
      <c r="T1" s="179" t="s">
        <v>122</v>
      </c>
      <c r="U1" s="179" t="s">
        <v>124</v>
      </c>
      <c r="V1" s="179" t="s">
        <v>125</v>
      </c>
      <c r="W1" s="179" t="s">
        <v>126</v>
      </c>
      <c r="X1" s="179" t="s">
        <v>123</v>
      </c>
      <c r="Y1" s="179" t="s">
        <v>127</v>
      </c>
      <c r="Z1" s="179" t="s">
        <v>128</v>
      </c>
      <c r="AA1" s="179" t="s">
        <v>105</v>
      </c>
      <c r="AB1" s="179" t="s">
        <v>104</v>
      </c>
      <c r="AC1" s="179" t="s">
        <v>108</v>
      </c>
      <c r="AD1" s="179" t="s">
        <v>107</v>
      </c>
      <c r="AE1" s="179" t="s">
        <v>106</v>
      </c>
      <c r="AF1" s="179" t="s">
        <v>131</v>
      </c>
      <c r="AG1" s="179" t="s">
        <v>132</v>
      </c>
    </row>
    <row r="2" spans="1:33">
      <c r="A2" s="196">
        <f>審査票マスタ!C7</f>
        <v>0</v>
      </c>
      <c r="B2" s="196">
        <f>審査票マスタ!F7</f>
        <v>0</v>
      </c>
      <c r="C2" s="196">
        <f>審査票マスタ!C6</f>
        <v>0</v>
      </c>
      <c r="D2" s="196">
        <f>審査票マスタ!F6</f>
        <v>0</v>
      </c>
      <c r="E2" s="196">
        <f>審査票マスタ!AG8</f>
        <v>126</v>
      </c>
      <c r="F2" s="196" t="str">
        <f>審査票マスタ!H7</f>
        <v>男</v>
      </c>
      <c r="G2" s="196" t="str">
        <f>AA2&amp;AB2</f>
        <v>00</v>
      </c>
      <c r="H2" s="196" t="str">
        <f ca="1">AC2&amp;"."&amp;AD2&amp;"."&amp;AE2</f>
        <v>0.0.0</v>
      </c>
      <c r="I2" s="196" t="str">
        <f>審査票マスタ!B59</f>
        <v>旭単</v>
      </c>
      <c r="J2" s="196" t="str">
        <f>審査票マスタ!B59</f>
        <v>旭単</v>
      </c>
      <c r="K2" s="196"/>
      <c r="L2" s="196" t="str">
        <f>審査票マスタ!X7</f>
        <v xml:space="preserve"> </v>
      </c>
      <c r="M2" s="196"/>
      <c r="N2" s="196"/>
      <c r="O2" s="196"/>
      <c r="P2" s="196"/>
      <c r="Q2" s="181">
        <f>審査票マスタ!C5</f>
        <v>0</v>
      </c>
      <c r="R2" s="196">
        <f>審査票マスタ!H5</f>
        <v>0</v>
      </c>
      <c r="S2" s="196">
        <f>審査票マスタ!C8</f>
        <v>0</v>
      </c>
      <c r="T2" s="196" t="str">
        <f>審査票マスタ!Y3&amp;審査票マスタ!Z3&amp;審査票マスタ!AA3&amp;審査票マスタ!AB3&amp;審査票マスタ!AC3</f>
        <v/>
      </c>
      <c r="U2" s="196" t="str">
        <f>審査票マスタ!C3&amp;審査票マスタ!H3</f>
        <v/>
      </c>
      <c r="V2" s="196">
        <f>審査票マスタ!C3</f>
        <v>0</v>
      </c>
      <c r="W2" s="196">
        <f>審査票マスタ!H3</f>
        <v>0</v>
      </c>
      <c r="X2" s="196" t="str">
        <f>審査票マスタ!Y4&amp;審査票マスタ!Z4&amp;審査票マスタ!AA4&amp;審査票マスタ!AB4&amp;審査票マスタ!AC4</f>
        <v/>
      </c>
      <c r="Y2" s="181">
        <f>審査票マスタ!C5</f>
        <v>0</v>
      </c>
      <c r="Z2" s="196">
        <f>審査票マスタ!H5</f>
        <v>0</v>
      </c>
      <c r="AA2" s="196">
        <f>審査票マスタ!C9</f>
        <v>0</v>
      </c>
      <c r="AB2" s="196">
        <f>審査票マスタ!C10</f>
        <v>0</v>
      </c>
      <c r="AC2" s="196">
        <f ca="1">SUMIF(審査票マスタ!$A$13:$M$44,"○",審査票マスタ!K$13:K$44)</f>
        <v>0</v>
      </c>
      <c r="AD2" s="196">
        <f ca="1">SUMIF(審査票マスタ!$A$13:$M$44,"○",審査票マスタ!L$13:L$44)</f>
        <v>0</v>
      </c>
      <c r="AE2" s="196">
        <f ca="1">SUMIF(審査票マスタ!$A$13:$M$44,"○",審査票マスタ!M$13:M$44)</f>
        <v>0</v>
      </c>
      <c r="AF2" s="197">
        <f>COUNTIFS(審査票マスタ!A:B,"○")</f>
        <v>0</v>
      </c>
      <c r="AG2" s="197">
        <f>COUNTIFS(審査票マスタ!A:B,"〇")</f>
        <v>0</v>
      </c>
    </row>
  </sheetData>
  <phoneticPr fontId="2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64e565-f0b0-4856-90c7-0bdae66761f4" xsi:nil="true"/>
    <lcf76f155ced4ddcb4097134ff3c332f xmlns="d6f419cb-c8b2-49c5-a86f-0e50649b053d">
      <Terms xmlns="http://schemas.microsoft.com/office/infopath/2007/PartnerControls"/>
    </lcf76f155ced4ddcb4097134ff3c332f>
    <_Flow_SignoffStatus xmlns="d6f419cb-c8b2-49c5-a86f-0e50649b05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B684FB75E6E14894E6CAD2EBAC52D5" ma:contentTypeVersion="17" ma:contentTypeDescription="新しいドキュメントを作成します。" ma:contentTypeScope="" ma:versionID="da526ad44245e239b527144426147c9c">
  <xsd:schema xmlns:xsd="http://www.w3.org/2001/XMLSchema" xmlns:xs="http://www.w3.org/2001/XMLSchema" xmlns:p="http://schemas.microsoft.com/office/2006/metadata/properties" xmlns:ns2="d6f419cb-c8b2-49c5-a86f-0e50649b053d" xmlns:ns3="de64e565-f0b0-4856-90c7-0bdae66761f4" targetNamespace="http://schemas.microsoft.com/office/2006/metadata/properties" ma:root="true" ma:fieldsID="5514ae115e56af11f542a0baced6961c" ns2:_="" ns3:_="">
    <xsd:import namespace="d6f419cb-c8b2-49c5-a86f-0e50649b053d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419cb-c8b2-49c5-a86f-0e50649b0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19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EA6BB7-0EF2-4031-89A5-22CEDDEBBE30}">
  <ds:schemaRefs>
    <ds:schemaRef ds:uri="d6f419cb-c8b2-49c5-a86f-0e50649b053d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de64e565-f0b0-4856-90c7-0bdae66761f4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C8FF90-640C-4AD7-9FBD-F0B62B3A48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419cb-c8b2-49c5-a86f-0e50649b053d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72A48B-8AA6-48FE-A48E-8C47D7AE02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審査票マスタ</vt:lpstr>
      <vt:lpstr>記載例</vt:lpstr>
      <vt:lpstr>データベース用（削除しないでください。）</vt:lpstr>
      <vt:lpstr>審査票マスタ!Print_Area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坂牛 紀香</dc:creator>
  <cp:keywords/>
  <dc:description/>
  <cp:lastModifiedBy>高島 忠義</cp:lastModifiedBy>
  <cp:revision>0</cp:revision>
  <cp:lastPrinted>2025-09-22T07:30:53Z</cp:lastPrinted>
  <dcterms:created xsi:type="dcterms:W3CDTF">1601-01-01T00:00:00Z</dcterms:created>
  <dcterms:modified xsi:type="dcterms:W3CDTF">2026-01-18T05:46:50Z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0x0101004BB684FB75E6E14894E6CAD2EBAC52D5</vt:lpwstr>
  </property>
  <property fmtid="{D5CDD505-2E9C-101B-9397-08002B2CF9AE}" pid="3" name="MediaServiceImageTags">
    <vt:lpwstr/>
  </property>
</Properties>
</file>